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2\"/>
    </mc:Choice>
  </mc:AlternateContent>
  <xr:revisionPtr revIDLastSave="0" documentId="13_ncr:1_{A00DAB69-73FD-4B97-A16E-3DFE9F59A94E}" xr6:coauthVersionLast="47" xr6:coauthVersionMax="47" xr10:uidLastSave="{00000000-0000-0000-0000-000000000000}"/>
  <bookViews>
    <workbookView xWindow="-120" yWindow="-120" windowWidth="29040" windowHeight="15720" tabRatio="947" firstSheet="6" activeTab="17" xr2:uid="{00000000-000D-0000-FFFF-FFFF00000000}"/>
  </bookViews>
  <sheets>
    <sheet name="سهام" sheetId="1" r:id="rId1"/>
    <sheet name="واحد های صندوق" sheetId="17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رمایه‌گذاری در سهام" sheetId="11" r:id="rId8"/>
    <sheet name="سرمایه‌گذاری در صندوق" sheetId="18" r:id="rId9"/>
    <sheet name="سرمایه‌گذاری در اوراق بهادار" sheetId="12" r:id="rId10"/>
    <sheet name="مبالغ تخصیصی اوراق آوند" sheetId="19" r:id="rId11"/>
    <sheet name="درآمد سپرده بانکی" sheetId="13" r:id="rId12"/>
    <sheet name="سایر درآمدها" sheetId="14" r:id="rId13"/>
    <sheet name="درآمد سود سهام" sheetId="8" r:id="rId14"/>
    <sheet name="سود اوراق بهادار" sheetId="7" r:id="rId15"/>
    <sheet name="سود سپرده بانکی" sheetId="20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0">'مبالغ تخصیصی اوراق آوند'!$A$1:$H$21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5" l="1"/>
  <c r="K40" i="4"/>
  <c r="C101" i="12"/>
  <c r="C8" i="15"/>
  <c r="E101" i="12"/>
  <c r="I101" i="12"/>
  <c r="I91" i="12"/>
  <c r="E99" i="12"/>
  <c r="G99" i="12"/>
  <c r="I99" i="12" s="1"/>
  <c r="E100" i="12"/>
  <c r="G100" i="12"/>
  <c r="I100" i="12" s="1"/>
  <c r="C62" i="7"/>
  <c r="G62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8" i="7"/>
  <c r="E62" i="7"/>
  <c r="Y15" i="1"/>
  <c r="Y12" i="17"/>
  <c r="Y62" i="3"/>
  <c r="J73" i="6"/>
  <c r="G12" i="15"/>
  <c r="C10" i="15"/>
  <c r="C7" i="15"/>
  <c r="Q96" i="12"/>
  <c r="Q97" i="12"/>
  <c r="Q98" i="12"/>
  <c r="K12" i="18"/>
  <c r="K9" i="18"/>
  <c r="K10" i="18"/>
  <c r="K11" i="18"/>
  <c r="K8" i="18"/>
  <c r="U12" i="18"/>
  <c r="U9" i="18"/>
  <c r="U10" i="18"/>
  <c r="U11" i="18"/>
  <c r="U8" i="18"/>
  <c r="U17" i="11"/>
  <c r="S17" i="11"/>
  <c r="K17" i="11"/>
  <c r="I17" i="11"/>
  <c r="K101" i="12"/>
  <c r="E96" i="12"/>
  <c r="G96" i="12"/>
  <c r="E97" i="12"/>
  <c r="G97" i="12"/>
  <c r="E98" i="12"/>
  <c r="G9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8" i="12"/>
  <c r="M101" i="12" s="1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8" i="12"/>
  <c r="M53" i="10"/>
  <c r="O53" i="10"/>
  <c r="Q53" i="10"/>
  <c r="I53" i="10"/>
  <c r="G53" i="10"/>
  <c r="E53" i="1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8" i="20"/>
  <c r="I62" i="7"/>
  <c r="K62" i="7"/>
  <c r="C11" i="14"/>
  <c r="B11" i="14"/>
  <c r="I95" i="12" l="1"/>
  <c r="I87" i="12"/>
  <c r="I79" i="12"/>
  <c r="I71" i="12"/>
  <c r="I63" i="12"/>
  <c r="I55" i="12"/>
  <c r="I47" i="12"/>
  <c r="I39" i="12"/>
  <c r="I31" i="12"/>
  <c r="I23" i="12"/>
  <c r="I15" i="12"/>
  <c r="Q95" i="12"/>
  <c r="Q87" i="12"/>
  <c r="Q79" i="12"/>
  <c r="Q71" i="12"/>
  <c r="Q63" i="12"/>
  <c r="Q55" i="12"/>
  <c r="Q47" i="12"/>
  <c r="Q39" i="12"/>
  <c r="Q31" i="12"/>
  <c r="Q23" i="12"/>
  <c r="Q15" i="12"/>
  <c r="I94" i="12"/>
  <c r="I86" i="12"/>
  <c r="I78" i="12"/>
  <c r="I70" i="12"/>
  <c r="I62" i="12"/>
  <c r="I54" i="12"/>
  <c r="I46" i="12"/>
  <c r="I38" i="12"/>
  <c r="I30" i="12"/>
  <c r="I22" i="12"/>
  <c r="I14" i="12"/>
  <c r="Q94" i="12"/>
  <c r="Q86" i="12"/>
  <c r="Q78" i="12"/>
  <c r="Q70" i="12"/>
  <c r="Q62" i="12"/>
  <c r="Q54" i="12"/>
  <c r="Q46" i="12"/>
  <c r="Q38" i="12"/>
  <c r="Q30" i="12"/>
  <c r="Q22" i="12"/>
  <c r="Q14" i="12"/>
  <c r="I98" i="12"/>
  <c r="I93" i="12"/>
  <c r="I85" i="12"/>
  <c r="I77" i="12"/>
  <c r="I69" i="12"/>
  <c r="I61" i="12"/>
  <c r="I53" i="12"/>
  <c r="I45" i="12"/>
  <c r="I37" i="12"/>
  <c r="I29" i="12"/>
  <c r="I21" i="12"/>
  <c r="I13" i="12"/>
  <c r="Q93" i="12"/>
  <c r="Q85" i="12"/>
  <c r="Q77" i="12"/>
  <c r="Q69" i="12"/>
  <c r="Q61" i="12"/>
  <c r="Q53" i="12"/>
  <c r="Q45" i="12"/>
  <c r="Q37" i="12"/>
  <c r="Q29" i="12"/>
  <c r="Q21" i="12"/>
  <c r="Q13" i="12"/>
  <c r="I92" i="12"/>
  <c r="I84" i="12"/>
  <c r="I76" i="12"/>
  <c r="I68" i="12"/>
  <c r="I60" i="12"/>
  <c r="I52" i="12"/>
  <c r="I44" i="12"/>
  <c r="I36" i="12"/>
  <c r="I28" i="12"/>
  <c r="I20" i="12"/>
  <c r="I12" i="12"/>
  <c r="Q92" i="12"/>
  <c r="Q84" i="12"/>
  <c r="Q76" i="12"/>
  <c r="Q68" i="12"/>
  <c r="Q60" i="12"/>
  <c r="Q52" i="12"/>
  <c r="Q44" i="12"/>
  <c r="Q36" i="12"/>
  <c r="Q28" i="12"/>
  <c r="Q20" i="12"/>
  <c r="Q12" i="12"/>
  <c r="I97" i="12"/>
  <c r="I83" i="12"/>
  <c r="I75" i="12"/>
  <c r="I67" i="12"/>
  <c r="I59" i="12"/>
  <c r="I51" i="12"/>
  <c r="I43" i="12"/>
  <c r="I35" i="12"/>
  <c r="I27" i="12"/>
  <c r="I19" i="12"/>
  <c r="I11" i="12"/>
  <c r="Q91" i="12"/>
  <c r="Q83" i="12"/>
  <c r="Q75" i="12"/>
  <c r="Q67" i="12"/>
  <c r="Q59" i="12"/>
  <c r="Q51" i="12"/>
  <c r="Q43" i="12"/>
  <c r="Q35" i="12"/>
  <c r="Q27" i="12"/>
  <c r="Q19" i="12"/>
  <c r="Q11" i="12"/>
  <c r="I90" i="12"/>
  <c r="I82" i="12"/>
  <c r="I74" i="12"/>
  <c r="I66" i="12"/>
  <c r="I58" i="12"/>
  <c r="I50" i="12"/>
  <c r="I42" i="12"/>
  <c r="I34" i="12"/>
  <c r="I26" i="12"/>
  <c r="I18" i="12"/>
  <c r="I10" i="12"/>
  <c r="Q90" i="12"/>
  <c r="Q82" i="12"/>
  <c r="Q74" i="12"/>
  <c r="Q66" i="12"/>
  <c r="Q58" i="12"/>
  <c r="Q50" i="12"/>
  <c r="Q42" i="12"/>
  <c r="Q34" i="12"/>
  <c r="Q26" i="12"/>
  <c r="Q18" i="12"/>
  <c r="Q10" i="12"/>
  <c r="I89" i="12"/>
  <c r="I81" i="12"/>
  <c r="I73" i="12"/>
  <c r="I65" i="12"/>
  <c r="I57" i="12"/>
  <c r="I49" i="12"/>
  <c r="I41" i="12"/>
  <c r="I33" i="12"/>
  <c r="I25" i="12"/>
  <c r="I17" i="12"/>
  <c r="I9" i="12"/>
  <c r="Q89" i="12"/>
  <c r="Q81" i="12"/>
  <c r="Q73" i="12"/>
  <c r="Q65" i="12"/>
  <c r="Q57" i="12"/>
  <c r="Q49" i="12"/>
  <c r="Q41" i="12"/>
  <c r="Q33" i="12"/>
  <c r="Q25" i="12"/>
  <c r="Q17" i="12"/>
  <c r="Q9" i="12"/>
  <c r="I8" i="12"/>
  <c r="I88" i="12"/>
  <c r="I80" i="12"/>
  <c r="I72" i="12"/>
  <c r="I64" i="12"/>
  <c r="I56" i="12"/>
  <c r="I48" i="12"/>
  <c r="I40" i="12"/>
  <c r="I32" i="12"/>
  <c r="I24" i="12"/>
  <c r="I16" i="12"/>
  <c r="Q8" i="12"/>
  <c r="Q88" i="12"/>
  <c r="Q80" i="12"/>
  <c r="Q72" i="12"/>
  <c r="Q64" i="12"/>
  <c r="Q56" i="12"/>
  <c r="Q48" i="12"/>
  <c r="Q40" i="12"/>
  <c r="Q32" i="12"/>
  <c r="Q24" i="12"/>
  <c r="Q16" i="12"/>
  <c r="Q101" i="12"/>
  <c r="G101" i="12"/>
  <c r="O101" i="12"/>
  <c r="I96" i="12"/>
  <c r="M62" i="7"/>
  <c r="I174" i="13"/>
  <c r="E174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8" i="13"/>
  <c r="M174" i="20"/>
  <c r="K174" i="20"/>
  <c r="I174" i="20"/>
  <c r="E174" i="20"/>
  <c r="C174" i="20"/>
  <c r="E15" i="19"/>
  <c r="E13" i="19"/>
  <c r="S12" i="18"/>
  <c r="Q12" i="18"/>
  <c r="O12" i="18"/>
  <c r="M12" i="18"/>
  <c r="I12" i="18"/>
  <c r="G12" i="18"/>
  <c r="E12" i="18"/>
  <c r="C12" i="18"/>
  <c r="W12" i="17"/>
  <c r="U12" i="17"/>
  <c r="O12" i="17"/>
  <c r="K12" i="17"/>
  <c r="G12" i="17"/>
  <c r="E12" i="17"/>
  <c r="C9" i="15" l="1"/>
  <c r="E11" i="14"/>
  <c r="G174" i="13"/>
  <c r="C174" i="13"/>
  <c r="Q17" i="11"/>
  <c r="O17" i="11"/>
  <c r="M17" i="11"/>
  <c r="G17" i="11"/>
  <c r="E17" i="11"/>
  <c r="C17" i="11"/>
  <c r="Q69" i="9"/>
  <c r="O69" i="9"/>
  <c r="M69" i="9"/>
  <c r="I69" i="9"/>
  <c r="G69" i="9"/>
  <c r="E69" i="9"/>
  <c r="S10" i="8"/>
  <c r="Q10" i="8"/>
  <c r="O10" i="8"/>
  <c r="M10" i="8"/>
  <c r="K10" i="8"/>
  <c r="I10" i="8"/>
  <c r="H73" i="6"/>
  <c r="F73" i="6"/>
  <c r="D73" i="6"/>
  <c r="B73" i="6"/>
  <c r="W62" i="3"/>
  <c r="U62" i="3"/>
  <c r="O62" i="3"/>
  <c r="K62" i="3"/>
  <c r="G62" i="3"/>
  <c r="E62" i="3"/>
  <c r="W15" i="1"/>
  <c r="U15" i="1"/>
  <c r="O15" i="1"/>
  <c r="K15" i="1"/>
  <c r="G15" i="1"/>
  <c r="E15" i="1"/>
  <c r="C12" i="15" l="1"/>
  <c r="E9" i="15" s="1"/>
  <c r="E10" i="15" l="1"/>
  <c r="E11" i="15"/>
  <c r="E7" i="15"/>
  <c r="E12" i="15" l="1"/>
</calcChain>
</file>

<file path=xl/sharedStrings.xml><?xml version="1.0" encoding="utf-8"?>
<sst xmlns="http://schemas.openxmlformats.org/spreadsheetml/2006/main" count="2174" uniqueCount="288">
  <si>
    <t>صندوق سرمایه‌گذاری ثابت آوند مفید</t>
  </si>
  <si>
    <t>صورت وضعیت پورتفوی</t>
  </si>
  <si>
    <t>برای ماه منتهی به 1404/02/31</t>
  </si>
  <si>
    <t>نام شرکت</t>
  </si>
  <si>
    <t>1404/01/31</t>
  </si>
  <si>
    <t>تغییرات طی دوره</t>
  </si>
  <si>
    <t>1404/02/31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</si>
  <si>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</si>
  <si>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</si>
  <si>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</si>
  <si>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</si>
  <si>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</si>
  <si>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</si>
  <si>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</si>
  <si>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</si>
  <si>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</si>
  <si>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سایپا</t>
  </si>
  <si>
    <t>صندوق س سهامی بیدار-اهرمی - واحد عادی</t>
  </si>
  <si>
    <t>صندوق سرمایه گذاری سهامی اهرمی موج فیروزه</t>
  </si>
  <si>
    <t>صندوق طلای عیار مفید</t>
  </si>
  <si>
    <t>گروه صنعتی پاکشو</t>
  </si>
  <si>
    <t>گسترش سوخت سبززاگرس(سهامی عام)</t>
  </si>
  <si>
    <t>ملی  صنایع  مس  ایران</t>
  </si>
  <si>
    <t>امتیاز تسهیلات مسکن سال1404</t>
  </si>
  <si>
    <t>0.00%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</si>
  <si>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</si>
  <si>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</si>
  <si>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</si>
  <si>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</si>
  <si>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</si>
  <si>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</si>
  <si>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</si>
  <si>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فملی-10076-05/03/06</t>
  </si>
  <si>
    <t>1405/03/06</t>
  </si>
  <si>
    <t>اختیارف ت پاکشو-4810-04/07/09</t>
  </si>
  <si>
    <t>1404/07/09</t>
  </si>
  <si>
    <t>اختیارف ت خساپا-3898-04/11/01</t>
  </si>
  <si>
    <t>1404/11/01</t>
  </si>
  <si>
    <t>اطلاعات اوراق بهادار با درآمد ثابت</t>
  </si>
  <si>
    <t>نام اوراق</t>
  </si>
  <si>
    <t>قیمت بازار هر ورقه</t>
  </si>
  <si>
    <t>سلف استاندارد خودروی کرمان</t>
  </si>
  <si>
    <t>سلف استاندارد غدیر ایرانیان</t>
  </si>
  <si>
    <t>سلف شیر سولیکو کاله</t>
  </si>
  <si>
    <t>سلف شیرفرادما سولیکو</t>
  </si>
  <si>
    <t>سلف موازی پلی اتیلن سبک فیلم</t>
  </si>
  <si>
    <t>سلف موازی میلگرد تبریز</t>
  </si>
  <si>
    <t>سلف موازی هیدروکربن آفتاب053</t>
  </si>
  <si>
    <t>سلف میلگرد درپاد تبریز</t>
  </si>
  <si>
    <t>اجاره اهداف مفید 14070531</t>
  </si>
  <si>
    <t>اجاره تابان نوین14041015</t>
  </si>
  <si>
    <t>اسناد خزانه-م11بودجه02-050720</t>
  </si>
  <si>
    <t>اسناد خزانه-م12بودجه02-050916</t>
  </si>
  <si>
    <t>اسناد خزانه-م13بودجه02-051021</t>
  </si>
  <si>
    <t>اسناد خزانه-م1بودجه01-040326</t>
  </si>
  <si>
    <t>اسناد خزانه-م3بودجه01-040520</t>
  </si>
  <si>
    <t>اسناد خزانه-م7بودجه02-040910</t>
  </si>
  <si>
    <t>اسناد خزانه-م8بودجه02-041211</t>
  </si>
  <si>
    <t>اسنادخزانه-م10بودجه02-051112</t>
  </si>
  <si>
    <t>اسنادخزانه-م1بودجه02-050325</t>
  </si>
  <si>
    <t>اسنادخزانه-م2بودجه02-050923</t>
  </si>
  <si>
    <t>اسنادخزانه-م4بودجه01-040917</t>
  </si>
  <si>
    <t>اسنادخزانه-م5بودجه01-041015</t>
  </si>
  <si>
    <t>اسنادخزانه-م7بودجه01-040714</t>
  </si>
  <si>
    <t>اسنادخزانه-م8بودجه01-040728</t>
  </si>
  <si>
    <t>اسنادخزانه-م9بودجه01-040826</t>
  </si>
  <si>
    <t>صکوک اجاره صملی404-6ماهه18%</t>
  </si>
  <si>
    <t>صکوک اجاره صند412-بدون ضامن</t>
  </si>
  <si>
    <t>صکوک اجاره گل گهر504-3ماهه23%</t>
  </si>
  <si>
    <t>صکوک اجاره وکغدیر707-بدون ضامن</t>
  </si>
  <si>
    <t>صکوک مرابحه دعبید12-3ماهه18%</t>
  </si>
  <si>
    <t>صکوک مرابحه دعبید69-3ماهه23%</t>
  </si>
  <si>
    <t>1.02%</t>
  </si>
  <si>
    <t>صکوک مرابحه غکورش505-بدون ضامن</t>
  </si>
  <si>
    <t>صکوک مرابحه فخوز412-بدون ضامن</t>
  </si>
  <si>
    <t>گام بانک تجارت0409</t>
  </si>
  <si>
    <t>مرابحه اورند پیشرو-مفید051118</t>
  </si>
  <si>
    <t>مرابحه طبیعت سبز-مفید060920</t>
  </si>
  <si>
    <t>مرابحه عام دولت112-ش.خ 040408</t>
  </si>
  <si>
    <t>مرابحه عام دولت127-ش.خ040623</t>
  </si>
  <si>
    <t>مرابحه عام دولت132-ش.خ041110</t>
  </si>
  <si>
    <t>مرابحه عام دولت143-ش.خ041009</t>
  </si>
  <si>
    <t>مرابحه عام دولت145-ش.خ050707</t>
  </si>
  <si>
    <t>مرابحه عام دولت172-ش.خ050623</t>
  </si>
  <si>
    <t>مرابحه عام دولت174-ش.خ041027</t>
  </si>
  <si>
    <t>مرابحه عام دولت175-ش.خ060327</t>
  </si>
  <si>
    <t>مرابحه عام دولت194-ش.خ060504</t>
  </si>
  <si>
    <t>مرابحه عام دولت201-ش.خ060430</t>
  </si>
  <si>
    <t>مرابحه عام دولت206-ش.خ051114</t>
  </si>
  <si>
    <t>مرابحه عام دولت208-ش.خ060714</t>
  </si>
  <si>
    <t>مرابحه عام دولت210-ش.خ051121</t>
  </si>
  <si>
    <t>مرابحه نفت و گاز سرو071226</t>
  </si>
  <si>
    <t>مرابحه کاسپین تامین 070625</t>
  </si>
  <si>
    <t>مشارکت ش قم0612-3 ماهه 20.5%</t>
  </si>
  <si>
    <t>گواهی اعتبار مولد شهر14040730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</si>
  <si>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</si>
  <si>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</si>
  <si>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</si>
  <si>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</si>
  <si>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</si>
  <si>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4.48%</t>
  </si>
  <si>
    <t>-6.01%</t>
  </si>
  <si>
    <t>-6.80%</t>
  </si>
  <si>
    <t>-6.05%</t>
  </si>
  <si>
    <t>-3.19%</t>
  </si>
  <si>
    <t>-0.10%</t>
  </si>
  <si>
    <t>-3.03%</t>
  </si>
  <si>
    <t>-1.24%</t>
  </si>
  <si>
    <t>-1.27%</t>
  </si>
  <si>
    <t>-4.54%</t>
  </si>
  <si>
    <t>-2.71%</t>
  </si>
  <si>
    <t>-1.29%</t>
  </si>
  <si>
    <t>-1.64%</t>
  </si>
  <si>
    <t>-3.91%</t>
  </si>
  <si>
    <t>-2.82%</t>
  </si>
  <si>
    <t>-3.49%</t>
  </si>
  <si>
    <t>-3.79%</t>
  </si>
  <si>
    <t>3.58%</t>
  </si>
  <si>
    <t>-0.99%</t>
  </si>
  <si>
    <t>-3.61%</t>
  </si>
  <si>
    <t>-6.11%</t>
  </si>
  <si>
    <t>-2.63%</t>
  </si>
  <si>
    <t>-3.28%</t>
  </si>
  <si>
    <t>-3.55%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</si>
  <si>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</si>
  <si>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</si>
  <si>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</si>
  <si>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</si>
  <si>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</si>
  <si>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</si>
  <si>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</si>
  <si>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</si>
  <si>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</si>
  <si>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کار</t>
  </si>
  <si>
    <t>بانک اقتصاد نوین اقدسیه</t>
  </si>
  <si>
    <t>بانک ملت چهار راه جهان کودک</t>
  </si>
  <si>
    <t>بانک صادرات بورس کالا</t>
  </si>
  <si>
    <t>بانک مسکن شهید قندی</t>
  </si>
  <si>
    <t>بانک مسکن پیامبر</t>
  </si>
  <si>
    <t>بانک مسکن شهید خدامی</t>
  </si>
  <si>
    <t>بانک مسکن شهید خدامی</t>
  </si>
  <si>
    <t>بانک شهر نیاوران</t>
  </si>
  <si>
    <t>بانک مسکن نیاوران</t>
  </si>
  <si>
    <t xml:space="preserve">بانک مسکن شهرک راه آهن </t>
  </si>
  <si>
    <t>بانک مسکن امیرکبیر</t>
  </si>
  <si>
    <t xml:space="preserve">بانک ملت شعبه مستقل مرکزی	</t>
  </si>
  <si>
    <t>بانک ملت مستقل مرکزی</t>
  </si>
  <si>
    <t xml:space="preserve">بانک ملت مستقل مرکزی	</t>
  </si>
  <si>
    <t>بانک ملت جهان کودک</t>
  </si>
  <si>
    <t xml:space="preserve">بانک صادرات سپهبد قرنی	</t>
  </si>
  <si>
    <t>بانک صادرات شریعتی</t>
  </si>
  <si>
    <t xml:space="preserve">بانک تجارت دیجیتال </t>
  </si>
  <si>
    <t>بانک ملت ملت مستقل</t>
  </si>
  <si>
    <t>بانک رفاه دادمان</t>
  </si>
  <si>
    <t>بانک صادرات دکتر شریعتی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</si>
  <si>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</si>
  <si>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</si>
  <si>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</si>
  <si>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</si>
  <si>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</si>
  <si>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</si>
  <si>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</si>
  <si>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</si>
  <si>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</si>
  <si>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مرابحه کرمان موتور14030915</t>
  </si>
  <si>
    <t>مرابحه عام دولت87-ش.خ030304</t>
  </si>
  <si>
    <t>صکوک منفعت نفت1312-6ماهه 18/5%</t>
  </si>
  <si>
    <t>صکوک منفعت نفت0312-6ماهه 18/5%</t>
  </si>
  <si>
    <t>مرابحه عام دولت72-ش.خ0311</t>
  </si>
  <si>
    <t>مرابحه عام دولت71-ش.خ0311</t>
  </si>
  <si>
    <t>مرابحه عام دولت69-ش.خ0310</t>
  </si>
  <si>
    <t>مرابحه عام دولت5-ش.خ 0309</t>
  </si>
  <si>
    <t>صکوک اجاره فارس147- 3ماهه18%</t>
  </si>
  <si>
    <t>مشارکت ش قم612-3 ماهه 20.5%</t>
  </si>
  <si>
    <t>شهرداری قم</t>
  </si>
  <si>
    <t>مرابحه ماموت تریلرمانا 080210</t>
  </si>
  <si>
    <t>مرابحه عام دولت152-ش.خ040522</t>
  </si>
  <si>
    <t>مرابحه عام دولت142-ش.خ031009</t>
  </si>
  <si>
    <t>مرابحه عام دولت138-ش.خ031004</t>
  </si>
  <si>
    <t>مرابحه عام دولت130-ش.خ031110</t>
  </si>
  <si>
    <t>مرابحه عام دولت126-ش.خ031223</t>
  </si>
  <si>
    <t>صکوک مرابحه کرازی505-3ماهه18%</t>
  </si>
  <si>
    <t>مرابحه عام دولت107-ش.خ030724</t>
  </si>
  <si>
    <t>بانک خاورمیانه آفریقا</t>
  </si>
  <si>
    <t>بانک صادرات طالقانی</t>
  </si>
  <si>
    <t>بانک صادرات سپهبد قرنی</t>
  </si>
  <si>
    <t xml:space="preserve">بانک صادرات بورس کالا </t>
  </si>
  <si>
    <t>بانک مسکن دانشگاه امیر کبیر</t>
  </si>
  <si>
    <t>بانک مسکن سعادت آباد</t>
  </si>
  <si>
    <t>بانک پاسارگاد میدان هفت تیر</t>
  </si>
  <si>
    <t xml:space="preserve">بانک ملت چهار راه جهان کودک	</t>
  </si>
  <si>
    <t>بانک ملت چهارراه جهان کودک</t>
  </si>
  <si>
    <t>بانک ملت  چهارراه جهان کودک</t>
  </si>
  <si>
    <t>بانک صادرات  سپهبد قرنی</t>
  </si>
  <si>
    <t>بانک اقتصاد نوین حافظ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</si>
  <si>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</si>
  <si>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</si>
  <si>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</si>
  <si>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</si>
  <si>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</si>
  <si>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</si>
  <si>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 توسعه مالی مهرآیندگان</t>
  </si>
  <si>
    <t>1403/04/16</t>
  </si>
  <si>
    <t>تامین سرمایه کاردان</t>
  </si>
  <si>
    <t>1403/04/24</t>
  </si>
  <si>
    <t>بهای فروش</t>
  </si>
  <si>
    <t>ارزش دفتری</t>
  </si>
  <si>
    <t>سود و زیان ناشی از تغییر قیمت</t>
  </si>
  <si>
    <t>سود و زیان ناشی از فروش</t>
  </si>
  <si>
    <t>صندوق اهرمی شتاب آگاه</t>
  </si>
  <si>
    <t>امتیاز تسهیلات مسکن سال1403</t>
  </si>
  <si>
    <t>اسنادخزانه-م6بودجه01-030814</t>
  </si>
  <si>
    <t>اسناد خزانه-م10بودجه00-031115</t>
  </si>
  <si>
    <t>اسناد خزانه-م9بودجه00-031101</t>
  </si>
  <si>
    <t>اسنادخزانه-م8بودجه00-030919</t>
  </si>
  <si>
    <t>اسنادخزانه-م7بودجه00-030912</t>
  </si>
  <si>
    <t>اسنادخزانه-م2بودجه00-031024</t>
  </si>
  <si>
    <t>اسنادخزانه-م3بودجه00-030418</t>
  </si>
  <si>
    <t>اسنادخزانه-م5بودجه00-030626</t>
  </si>
  <si>
    <t>اسنادخزانه-م1بودجه00-030821</t>
  </si>
  <si>
    <t>اسنادخزانه-م6بودجه00-030723</t>
  </si>
  <si>
    <t>اسنادخزانه-م4بودجه00-030522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</si>
  <si>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</si>
  <si>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</si>
  <si>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</si>
  <si>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</si>
  <si>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</si>
  <si>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</si>
  <si>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</si>
  <si>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</si>
  <si>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</si>
  <si>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</si>
  <si>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</si>
  <si>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</si>
  <si>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</si>
  <si>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</si>
  <si>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صندوق سرمایه گذاری ثابت آوند مفید</t>
  </si>
  <si>
    <t xml:space="preserve">صورت وضعیت درآمدها 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</si>
  <si>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</si>
  <si>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</si>
  <si>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</si>
  <si>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</si>
  <si>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</si>
  <si>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</si>
  <si>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</si>
  <si>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</si>
  <si>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</si>
  <si>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</si>
  <si>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</si>
  <si>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</si>
  <si>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</si>
  <si>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</si>
  <si>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</si>
  <si>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</si>
  <si>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</si>
  <si>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</si>
  <si>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عدرپاد2</t>
  </si>
  <si>
    <t>اورند پیشرو052</t>
  </si>
  <si>
    <t>34/5</t>
  </si>
  <si>
    <t>طبیعت066</t>
  </si>
  <si>
    <t>عکرمان 4</t>
  </si>
  <si>
    <t>شرکت کرمان موتور</t>
  </si>
  <si>
    <t>هساپا411</t>
  </si>
  <si>
    <t>شرکت سرمایه گذاری صدر تامین</t>
  </si>
  <si>
    <t>هفملی 503</t>
  </si>
  <si>
    <t>سهیدرو 053</t>
  </si>
  <si>
    <t>38/2</t>
  </si>
  <si>
    <t>تامین سرمایه دماوند</t>
  </si>
  <si>
    <t>عغدیر21</t>
  </si>
  <si>
    <t>37/5</t>
  </si>
  <si>
    <t>صندوق سرمایه گذاری اختصاصی بازارگردانی الگوریتم سرآمد بازار</t>
  </si>
  <si>
    <t>سرو07</t>
  </si>
  <si>
    <t>39/25</t>
  </si>
  <si>
    <t>جلوگیری از نوسانات بازار</t>
  </si>
  <si>
    <t>سایر درآمدهای تنزیل سود بانک</t>
  </si>
  <si>
    <t>از ابتدای سال مالی</t>
  </si>
  <si>
    <t xml:space="preserve">تا پایان ماه </t>
  </si>
  <si>
    <t>نرخ ترجیحی نماد هبهمن3071</t>
  </si>
  <si>
    <t>نرخ ترجیحی اوراق مرابحه کاسپین تامین 070625</t>
  </si>
  <si>
    <t>نرخ ترجیحی اختیارف ت ومهان-7025-(همهان311)</t>
  </si>
  <si>
    <t>نرخ ترجیحی صکوک اجاره گل گهر504-3ماهه23%</t>
  </si>
  <si>
    <t>درآمد ناشی از تعهد پذیره نویسی</t>
  </si>
  <si>
    <t>اختیارخ ت ومهان-6456-03/12/25</t>
  </si>
  <si>
    <t>اختیارف ت وبهمن-5375-03/07/22</t>
  </si>
  <si>
    <t>اختیار ف.ت.انتخاب-2382-031123</t>
  </si>
  <si>
    <t>نرخ ترجیحی گروه صنعتی پاکشو 040709</t>
  </si>
  <si>
    <t xml:space="preserve"> سلف موازی پلی اتیلن سبک فیلم</t>
  </si>
  <si>
    <t>سرمایه گذاری در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</si>
</sst>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\(#,##0\)"/>
  </numFmts>
  <fonts count="14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theme="1"/>
      <name val="B Nazanin"/>
      <charset val="178"/>
    </font>
    <font>
      <b/>
      <sz val="12"/>
      <color rgb="FF0062AC"/>
      <name val="B Titr"/>
      <charset val="178"/>
    </font>
    <font>
      <b/>
      <sz val="9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u/>
      <sz val="11"/>
      <color theme="10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165" fontId="9" fillId="0" borderId="3" xfId="3" applyNumberFormat="1" applyFont="1" applyFill="1" applyBorder="1" applyAlignment="1">
      <alignment horizontal="center" vertical="center" wrapText="1" readingOrder="2"/>
    </xf>
    <xf numFmtId="165" fontId="5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3" fontId="13" fillId="0" borderId="0" xfId="0" applyNumberFormat="1" applyFont="1"/>
    <xf numFmtId="165" fontId="12" fillId="0" borderId="0" xfId="0" applyNumberFormat="1" applyFont="1" applyFill="1"/>
    <xf numFmtId="3" fontId="12" fillId="0" borderId="0" xfId="0" applyNumberFormat="1" applyFont="1" applyFill="1"/>
    <xf numFmtId="165" fontId="3" fillId="0" borderId="2" xfId="0" applyNumberFormat="1" applyFont="1" applyFill="1" applyBorder="1" applyAlignment="1">
      <alignment horizontal="center" vertical="center"/>
    </xf>
    <xf numFmtId="10" fontId="3" fillId="0" borderId="0" xfId="1" applyNumberFormat="1" applyFont="1" applyFill="1" applyAlignment="1">
      <alignment horizontal="center" vertical="center"/>
    </xf>
    <xf numFmtId="9" fontId="5" fillId="0" borderId="2" xfId="1" applyFont="1" applyFill="1" applyBorder="1" applyAlignment="1">
      <alignment horizontal="center" vertical="center"/>
    </xf>
    <xf numFmtId="165" fontId="6" fillId="0" borderId="0" xfId="2" applyNumberFormat="1" applyFont="1" applyFill="1"/>
    <xf numFmtId="165" fontId="1" fillId="0" borderId="0" xfId="2" applyNumberFormat="1" applyFill="1"/>
    <xf numFmtId="165" fontId="8" fillId="0" borderId="3" xfId="2" applyNumberFormat="1" applyFont="1" applyFill="1" applyBorder="1" applyAlignment="1">
      <alignment horizontal="center" vertical="center" wrapText="1" readingOrder="2"/>
    </xf>
    <xf numFmtId="165" fontId="9" fillId="0" borderId="3" xfId="2" applyNumberFormat="1" applyFont="1" applyFill="1" applyBorder="1" applyAlignment="1">
      <alignment horizontal="center" vertical="center" wrapText="1" readingOrder="2"/>
    </xf>
    <xf numFmtId="165" fontId="10" fillId="0" borderId="3" xfId="2" applyNumberFormat="1" applyFont="1" applyFill="1" applyBorder="1" applyAlignment="1">
      <alignment horizontal="center" vertical="center" wrapText="1" readingOrder="2"/>
    </xf>
    <xf numFmtId="165" fontId="1" fillId="0" borderId="0" xfId="2" applyNumberFormat="1" applyFill="1" applyAlignment="1">
      <alignment horizontal="center"/>
    </xf>
    <xf numFmtId="165" fontId="11" fillId="0" borderId="0" xfId="4" applyNumberFormat="1" applyFill="1" applyAlignment="1">
      <alignment horizontal="center"/>
    </xf>
    <xf numFmtId="165" fontId="11" fillId="0" borderId="0" xfId="4" applyNumberFormat="1" applyFill="1" applyAlignment="1">
      <alignment horizontal="right" vertical="center"/>
    </xf>
    <xf numFmtId="3" fontId="13" fillId="0" borderId="0" xfId="0" applyNumberFormat="1" applyFont="1" applyFill="1"/>
    <xf numFmtId="165" fontId="3" fillId="0" borderId="0" xfId="1" applyNumberFormat="1" applyFont="1" applyFill="1" applyAlignment="1">
      <alignment horizontal="center" vertical="center"/>
    </xf>
    <xf numFmtId="10" fontId="5" fillId="0" borderId="2" xfId="1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6" fillId="0" borderId="0" xfId="2" applyNumberFormat="1" applyFont="1" applyFill="1" applyAlignment="1">
      <alignment horizontal="center" vertical="center"/>
    </xf>
    <xf numFmtId="165" fontId="7" fillId="0" borderId="0" xfId="2" applyNumberFormat="1" applyFont="1" applyFill="1" applyAlignment="1">
      <alignment horizontal="right" vertical="center" readingOrder="2"/>
    </xf>
    <xf numFmtId="165" fontId="9" fillId="0" borderId="4" xfId="2" applyNumberFormat="1" applyFont="1" applyFill="1" applyBorder="1" applyAlignment="1">
      <alignment horizontal="center" vertical="center" wrapText="1" readingOrder="2"/>
    </xf>
    <xf numFmtId="165" fontId="9" fillId="0" borderId="5" xfId="2" applyNumberFormat="1" applyFont="1" applyFill="1" applyBorder="1" applyAlignment="1">
      <alignment horizontal="center" vertical="center" wrapText="1" readingOrder="2"/>
    </xf>
    <xf numFmtId="165" fontId="9" fillId="0" borderId="6" xfId="2" applyNumberFormat="1" applyFont="1" applyFill="1" applyBorder="1" applyAlignment="1">
      <alignment horizontal="center" vertical="center" wrapText="1" readingOrder="2"/>
    </xf>
    <xf numFmtId="165" fontId="10" fillId="0" borderId="4" xfId="2" applyNumberFormat="1" applyFont="1" applyFill="1" applyBorder="1" applyAlignment="1">
      <alignment horizontal="center" vertical="center" wrapText="1" readingOrder="2"/>
    </xf>
    <xf numFmtId="165" fontId="10" fillId="0" borderId="5" xfId="2" applyNumberFormat="1" applyFont="1" applyFill="1" applyBorder="1" applyAlignment="1">
      <alignment horizontal="center" vertical="center" wrapText="1" readingOrder="2"/>
    </xf>
    <xf numFmtId="165" fontId="10" fillId="0" borderId="6" xfId="2" applyNumberFormat="1" applyFont="1" applyFill="1" applyBorder="1" applyAlignment="1">
      <alignment horizontal="center" vertical="center" wrapText="1" readingOrder="2"/>
    </xf>
    <xf numFmtId="0" fontId="3" fillId="0" borderId="0" xfId="1" applyNumberFormat="1" applyFont="1" applyFill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</cellXfs>
  <cellStyles count="5">
    <cellStyle name="Comma 2" xfId="3" xr:uid="{9C41CBD2-BD8C-4126-BA25-087CA3D939B7}"/>
    <cellStyle name="Hyperlink" xfId="4" builtinId="8"/>
    <cellStyle name="Normal" xfId="0" builtinId="0"/>
    <cellStyle name="Normal 2" xfId="2" xr:uid="{B92F7C5E-A946-4DC1-91B4-FA723989E80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topLeftCell="B1" zoomScale="85" zoomScaleNormal="85" workbookViewId="0">
      <selection activeCell="E10" sqref="E10"/>
    </sheetView>
  </sheetViews>
  <sheetFormatPr defaultRowHeight="22.5" x14ac:dyDescent="0.25"/>
  <cols>
    <col min="1" max="1" width="48" style="3" bestFit="1" customWidth="1"/>
    <col min="2" max="2" width="1" style="3" customWidth="1"/>
    <col min="3" max="3" width="21" style="3" customWidth="1"/>
    <col min="4" max="4" width="1" style="3" customWidth="1"/>
    <col min="5" max="5" width="24.140625" style="3" bestFit="1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6" style="3" customWidth="1"/>
    <col min="12" max="12" width="1" style="3" customWidth="1"/>
    <col min="13" max="13" width="18" style="3" customWidth="1"/>
    <col min="14" max="14" width="1" style="3" customWidth="1"/>
    <col min="15" max="15" width="22" style="3" customWidth="1"/>
    <col min="16" max="16" width="1" style="3" customWidth="1"/>
    <col min="17" max="17" width="21" style="3" customWidth="1"/>
    <col min="18" max="18" width="1" style="3" customWidth="1"/>
    <col min="19" max="19" width="16" style="3" customWidth="1"/>
    <col min="20" max="20" width="1" style="3" customWidth="1"/>
    <col min="21" max="21" width="24" style="3" bestFit="1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4" x14ac:dyDescent="0.2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4" x14ac:dyDescent="0.25">
      <c r="A6" s="23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" x14ac:dyDescent="0.25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4" x14ac:dyDescent="0.2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ht="24" x14ac:dyDescent="0.25">
      <c r="A9" s="2" t="s">
        <v>15</v>
      </c>
      <c r="C9" s="3">
        <v>29000000</v>
      </c>
      <c r="E9" s="3">
        <v>125793783140</v>
      </c>
      <c r="G9" s="3">
        <v>131552366558</v>
      </c>
      <c r="I9" s="3">
        <v>0</v>
      </c>
      <c r="K9" s="3">
        <v>0</v>
      </c>
      <c r="M9" s="3">
        <v>-2000000</v>
      </c>
      <c r="O9" s="3">
        <v>9746903664</v>
      </c>
      <c r="Q9" s="3">
        <v>27000000</v>
      </c>
      <c r="S9" s="3">
        <v>4648</v>
      </c>
      <c r="U9" s="3">
        <v>117118349819</v>
      </c>
      <c r="W9" s="3">
        <v>124816062672</v>
      </c>
      <c r="Y9" s="10">
        <v>6.3665711749422962E-4</v>
      </c>
    </row>
    <row r="10" spans="1:25" ht="24" x14ac:dyDescent="0.25">
      <c r="A10" s="2" t="s">
        <v>16</v>
      </c>
      <c r="C10" s="3">
        <v>19342254498</v>
      </c>
      <c r="E10" s="3">
        <v>7001085166830</v>
      </c>
      <c r="G10" s="3">
        <v>7425658850968.1201</v>
      </c>
      <c r="I10" s="3">
        <v>0</v>
      </c>
      <c r="K10" s="3">
        <v>0</v>
      </c>
      <c r="M10" s="3">
        <v>0</v>
      </c>
      <c r="O10" s="3">
        <v>0</v>
      </c>
      <c r="Q10" s="3">
        <v>19342254498</v>
      </c>
      <c r="S10" s="3">
        <v>395</v>
      </c>
      <c r="U10" s="3">
        <v>7001085166847</v>
      </c>
      <c r="W10" s="3">
        <v>7598795974436.29</v>
      </c>
      <c r="Y10" s="10">
        <v>3.8759655111253843E-2</v>
      </c>
    </row>
    <row r="11" spans="1:25" ht="24" x14ac:dyDescent="0.25">
      <c r="A11" s="2" t="s">
        <v>20</v>
      </c>
      <c r="C11" s="3">
        <v>540123452</v>
      </c>
      <c r="E11" s="3">
        <v>2000602897070</v>
      </c>
      <c r="G11" s="3">
        <v>2298666233163.5</v>
      </c>
      <c r="I11" s="3">
        <v>0</v>
      </c>
      <c r="K11" s="3">
        <v>0</v>
      </c>
      <c r="M11" s="3">
        <v>0</v>
      </c>
      <c r="O11" s="3">
        <v>0</v>
      </c>
      <c r="Q11" s="3">
        <v>540123452</v>
      </c>
      <c r="S11" s="3">
        <v>4375</v>
      </c>
      <c r="U11" s="3">
        <v>2000602897070</v>
      </c>
      <c r="W11" s="3">
        <v>2350237151224.6499</v>
      </c>
      <c r="Y11" s="10">
        <v>1.1988002009473734E-2</v>
      </c>
    </row>
    <row r="12" spans="1:25" ht="24" x14ac:dyDescent="0.25">
      <c r="A12" s="2" t="s">
        <v>21</v>
      </c>
      <c r="C12" s="3">
        <v>66800000</v>
      </c>
      <c r="E12" s="3">
        <v>99638032598</v>
      </c>
      <c r="G12" s="3">
        <v>83114035077.600006</v>
      </c>
      <c r="I12" s="3">
        <v>0</v>
      </c>
      <c r="K12" s="3">
        <v>0</v>
      </c>
      <c r="M12" s="3">
        <v>0</v>
      </c>
      <c r="O12" s="3">
        <v>0</v>
      </c>
      <c r="Q12" s="3">
        <v>66800000</v>
      </c>
      <c r="S12" s="3">
        <v>1335</v>
      </c>
      <c r="U12" s="3">
        <v>99638032598</v>
      </c>
      <c r="W12" s="3">
        <v>88694833596</v>
      </c>
      <c r="Y12" s="10">
        <v>4.5241129935536125E-4</v>
      </c>
    </row>
    <row r="13" spans="1:25" ht="24" x14ac:dyDescent="0.25">
      <c r="A13" s="2" t="s">
        <v>22</v>
      </c>
      <c r="C13" s="3">
        <v>494909490</v>
      </c>
      <c r="E13" s="3">
        <v>2500600130245</v>
      </c>
      <c r="G13" s="3">
        <v>2759922790638.4902</v>
      </c>
      <c r="I13" s="3">
        <v>0</v>
      </c>
      <c r="K13" s="3">
        <v>0</v>
      </c>
      <c r="M13" s="3">
        <v>-2</v>
      </c>
      <c r="O13" s="3">
        <v>2</v>
      </c>
      <c r="Q13" s="3">
        <v>494909488</v>
      </c>
      <c r="S13" s="3">
        <v>5733</v>
      </c>
      <c r="U13" s="3">
        <v>2500600120140</v>
      </c>
      <c r="W13" s="3">
        <v>2821943516102.8901</v>
      </c>
      <c r="Y13" s="10">
        <v>1.4394064243276527E-2</v>
      </c>
    </row>
    <row r="14" spans="1:25" ht="24" x14ac:dyDescent="0.25">
      <c r="A14" s="2" t="s">
        <v>23</v>
      </c>
      <c r="C14" s="3">
        <v>0</v>
      </c>
      <c r="E14" s="3">
        <v>0</v>
      </c>
      <c r="G14" s="3">
        <v>0</v>
      </c>
      <c r="I14" s="3">
        <v>238817</v>
      </c>
      <c r="K14" s="3">
        <v>228315310516.89099</v>
      </c>
      <c r="M14" s="3">
        <v>-238817</v>
      </c>
      <c r="O14" s="3">
        <v>228315310878</v>
      </c>
      <c r="Q14" s="3">
        <v>0</v>
      </c>
      <c r="S14" s="3">
        <v>0</v>
      </c>
      <c r="U14" s="3">
        <v>0</v>
      </c>
      <c r="W14" s="3">
        <v>0</v>
      </c>
      <c r="Y14" s="10">
        <v>0</v>
      </c>
    </row>
    <row r="15" spans="1:25" ht="24" x14ac:dyDescent="0.25">
      <c r="A15" s="2" t="s">
        <v>25</v>
      </c>
      <c r="C15" s="3" t="s">
        <v>25</v>
      </c>
      <c r="E15" s="5">
        <f>SUM(E9:E14)</f>
        <v>11727720009883</v>
      </c>
      <c r="F15" s="2"/>
      <c r="G15" s="5">
        <f>SUM(G9:G14)</f>
        <v>12698914276405.711</v>
      </c>
      <c r="H15" s="2"/>
      <c r="I15" s="2" t="s">
        <v>25</v>
      </c>
      <c r="J15" s="2"/>
      <c r="K15" s="5">
        <f>SUM(K9:K14)</f>
        <v>228315310516.89099</v>
      </c>
      <c r="L15" s="2"/>
      <c r="M15" s="2" t="s">
        <v>25</v>
      </c>
      <c r="N15" s="2"/>
      <c r="O15" s="5">
        <f>SUM(O9:O14)</f>
        <v>238062214544</v>
      </c>
      <c r="Q15" s="3" t="s">
        <v>25</v>
      </c>
      <c r="S15" s="3" t="s">
        <v>25</v>
      </c>
      <c r="U15" s="5">
        <f>SUM(U9:U14)</f>
        <v>11719044566474</v>
      </c>
      <c r="V15" s="2"/>
      <c r="W15" s="5">
        <f>SUM(W9:W14)</f>
        <v>12984487538031.83</v>
      </c>
      <c r="X15" s="2"/>
      <c r="Y15" s="22">
        <f>SUM(Y9:Y14)</f>
        <v>6.6230789780853686E-2</v>
      </c>
    </row>
    <row r="18" spans="23:23" x14ac:dyDescent="0.45">
      <c r="W18" s="7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3"/>
  <sheetViews>
    <sheetView rightToLeft="1" topLeftCell="A66" zoomScale="55" zoomScaleNormal="55" workbookViewId="0">
      <selection activeCell="I101" sqref="I101"/>
    </sheetView>
  </sheetViews>
  <sheetFormatPr defaultRowHeight="22.5" x14ac:dyDescent="0.25"/>
  <cols>
    <col min="1" max="1" width="50.7109375" style="3" bestFit="1" customWidth="1"/>
    <col min="2" max="2" width="1" style="3" customWidth="1"/>
    <col min="3" max="3" width="25.5703125" style="3" customWidth="1"/>
    <col min="4" max="4" width="1" style="3" customWidth="1"/>
    <col min="5" max="5" width="25.5703125" style="3" customWidth="1"/>
    <col min="6" max="6" width="1" style="3" customWidth="1"/>
    <col min="7" max="7" width="25.5703125" style="3" customWidth="1"/>
    <col min="8" max="8" width="1" style="3" customWidth="1"/>
    <col min="9" max="9" width="25.5703125" style="3" customWidth="1"/>
    <col min="10" max="10" width="1" style="3" customWidth="1"/>
    <col min="11" max="11" width="25.5703125" style="3" customWidth="1"/>
    <col min="12" max="12" width="1" style="3" customWidth="1"/>
    <col min="13" max="13" width="25.5703125" style="3" customWidth="1"/>
    <col min="14" max="14" width="1" style="3" customWidth="1"/>
    <col min="15" max="15" width="25.5703125" style="3" customWidth="1"/>
    <col min="16" max="16" width="1" style="3" customWidth="1"/>
    <col min="17" max="17" width="25.5703125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  <c r="H3" s="24" t="s">
        <v>155</v>
      </c>
      <c r="I3" s="24" t="s">
        <v>155</v>
      </c>
      <c r="J3" s="24" t="s">
        <v>155</v>
      </c>
      <c r="K3" s="24" t="s">
        <v>155</v>
      </c>
      <c r="L3" s="24" t="s">
        <v>155</v>
      </c>
      <c r="M3" s="24" t="s">
        <v>155</v>
      </c>
      <c r="N3" s="24" t="s">
        <v>155</v>
      </c>
      <c r="O3" s="24" t="s">
        <v>155</v>
      </c>
      <c r="P3" s="24" t="s">
        <v>155</v>
      </c>
      <c r="Q3" s="24" t="s">
        <v>155</v>
      </c>
    </row>
    <row r="4" spans="1:17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" x14ac:dyDescent="0.25">
      <c r="A6" s="23" t="s">
        <v>159</v>
      </c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H6" s="23" t="s">
        <v>157</v>
      </c>
      <c r="I6" s="23" t="s">
        <v>157</v>
      </c>
      <c r="K6" s="23" t="s">
        <v>158</v>
      </c>
      <c r="L6" s="23" t="s">
        <v>158</v>
      </c>
      <c r="M6" s="23" t="s">
        <v>158</v>
      </c>
      <c r="N6" s="23" t="s">
        <v>158</v>
      </c>
      <c r="O6" s="23" t="s">
        <v>158</v>
      </c>
      <c r="P6" s="23" t="s">
        <v>158</v>
      </c>
      <c r="Q6" s="23" t="s">
        <v>158</v>
      </c>
    </row>
    <row r="7" spans="1:17" ht="24" x14ac:dyDescent="0.25">
      <c r="A7" s="23" t="s">
        <v>159</v>
      </c>
      <c r="C7" s="23" t="s">
        <v>226</v>
      </c>
      <c r="E7" s="23" t="s">
        <v>223</v>
      </c>
      <c r="G7" s="23" t="s">
        <v>224</v>
      </c>
      <c r="I7" s="23" t="s">
        <v>227</v>
      </c>
      <c r="K7" s="23" t="s">
        <v>226</v>
      </c>
      <c r="M7" s="23" t="s">
        <v>223</v>
      </c>
      <c r="O7" s="23" t="s">
        <v>224</v>
      </c>
      <c r="Q7" s="23" t="s">
        <v>227</v>
      </c>
    </row>
    <row r="8" spans="1:17" ht="24" x14ac:dyDescent="0.25">
      <c r="A8" s="2" t="s">
        <v>91</v>
      </c>
      <c r="C8" s="3">
        <v>39085360533</v>
      </c>
      <c r="E8" s="3">
        <f>IFERROR(VLOOKUP(A8,'درآمد ناشی از تغییر قیمت اوراق'!A:Q,9,0),0)</f>
        <v>0</v>
      </c>
      <c r="G8" s="3">
        <f>IFERROR(VLOOKUP(A8,'درآمد ناشی از فروش'!A:Q,9,0),0)</f>
        <v>0</v>
      </c>
      <c r="I8" s="3">
        <f>+G8+E8+C8</f>
        <v>39085360533</v>
      </c>
      <c r="K8" s="3">
        <v>81474657564</v>
      </c>
      <c r="M8" s="3">
        <f>IFERROR(VLOOKUP(A8,'درآمد ناشی از تغییر قیمت اوراق'!A:Q,17,0),0)</f>
        <v>-152118750</v>
      </c>
      <c r="O8" s="3">
        <f>IFERROR(VLOOKUP(A8,'درآمد ناشی از فروش'!A:Q,17,0),0)</f>
        <v>-381250</v>
      </c>
      <c r="Q8" s="3">
        <f>+O8+M8+K8</f>
        <v>81322157564</v>
      </c>
    </row>
    <row r="9" spans="1:17" ht="24" x14ac:dyDescent="0.25">
      <c r="A9" s="2" t="s">
        <v>173</v>
      </c>
      <c r="C9" s="3">
        <v>0</v>
      </c>
      <c r="E9" s="3">
        <f>IFERROR(VLOOKUP(A9,'درآمد ناشی از تغییر قیمت اوراق'!A:Q,9,0),0)</f>
        <v>0</v>
      </c>
      <c r="G9" s="3">
        <f>IFERROR(VLOOKUP(A9,'درآمد ناشی از فروش'!A:Q,9,0),0)</f>
        <v>0</v>
      </c>
      <c r="I9" s="3">
        <f t="shared" ref="I9:I72" si="0">+G9+E9+C9</f>
        <v>0</v>
      </c>
      <c r="K9" s="3">
        <v>1600519231</v>
      </c>
      <c r="M9" s="3">
        <f>IFERROR(VLOOKUP(A9,'درآمد ناشی از تغییر قیمت اوراق'!A:Q,17,0),0)</f>
        <v>0</v>
      </c>
      <c r="O9" s="3">
        <f>IFERROR(VLOOKUP(A9,'درآمد ناشی از فروش'!A:Q,17,0),0)</f>
        <v>-999999000075</v>
      </c>
      <c r="Q9" s="3">
        <f t="shared" ref="Q9:Q72" si="1">+O9+M9+K9</f>
        <v>-998398480844</v>
      </c>
    </row>
    <row r="10" spans="1:17" ht="24" x14ac:dyDescent="0.25">
      <c r="A10" s="2" t="s">
        <v>93</v>
      </c>
      <c r="C10" s="3">
        <v>17325221305</v>
      </c>
      <c r="E10" s="3">
        <f>IFERROR(VLOOKUP(A10,'درآمد ناشی از تغییر قیمت اوراق'!A:Q,9,0),0)</f>
        <v>0</v>
      </c>
      <c r="G10" s="3">
        <f>IFERROR(VLOOKUP(A10,'درآمد ناشی از فروش'!A:Q,9,0),0)</f>
        <v>0</v>
      </c>
      <c r="I10" s="3">
        <f t="shared" si="0"/>
        <v>17325221305</v>
      </c>
      <c r="K10" s="3">
        <v>86053981134</v>
      </c>
      <c r="M10" s="3">
        <f>IFERROR(VLOOKUP(A10,'درآمد ناشی از تغییر قیمت اوراق'!A:Q,17,0),0)</f>
        <v>994923136175</v>
      </c>
      <c r="O10" s="3">
        <f>IFERROR(VLOOKUP(A10,'درآمد ناشی از فروش'!A:Q,17,0),0)</f>
        <v>4999613750</v>
      </c>
      <c r="Q10" s="3">
        <f t="shared" si="1"/>
        <v>1085976731059</v>
      </c>
    </row>
    <row r="11" spans="1:17" ht="24" x14ac:dyDescent="0.25">
      <c r="A11" s="2" t="s">
        <v>77</v>
      </c>
      <c r="C11" s="3">
        <v>49249726585</v>
      </c>
      <c r="E11" s="3">
        <f>IFERROR(VLOOKUP(A11,'درآمد ناشی از تغییر قیمت اوراق'!A:Q,9,0),0)</f>
        <v>0</v>
      </c>
      <c r="G11" s="3">
        <f>IFERROR(VLOOKUP(A11,'درآمد ناشی از فروش'!A:Q,9,0),0)</f>
        <v>0</v>
      </c>
      <c r="I11" s="3">
        <f t="shared" si="0"/>
        <v>49249726585</v>
      </c>
      <c r="K11" s="3">
        <v>252632562780</v>
      </c>
      <c r="M11" s="3">
        <f>IFERROR(VLOOKUP(A11,'درآمد ناشی از تغییر قیمت اوراق'!A:Q,17,0),0)</f>
        <v>-190243750</v>
      </c>
      <c r="O11" s="3">
        <f>IFERROR(VLOOKUP(A11,'درآمد ناشی از فروش'!A:Q,17,0),0)</f>
        <v>-381250</v>
      </c>
      <c r="Q11" s="3">
        <f t="shared" si="1"/>
        <v>252441937780</v>
      </c>
    </row>
    <row r="12" spans="1:17" ht="24" x14ac:dyDescent="0.25">
      <c r="A12" s="2" t="s">
        <v>68</v>
      </c>
      <c r="C12" s="3">
        <v>57127663934</v>
      </c>
      <c r="E12" s="3">
        <f>IFERROR(VLOOKUP(A12,'درآمد ناشی از تغییر قیمت اوراق'!A:Q,9,0),0)</f>
        <v>20893406756</v>
      </c>
      <c r="G12" s="3">
        <f>IFERROR(VLOOKUP(A12,'درآمد ناشی از فروش'!A:Q,9,0),0)</f>
        <v>0</v>
      </c>
      <c r="I12" s="3">
        <f t="shared" si="0"/>
        <v>78021070690</v>
      </c>
      <c r="K12" s="3">
        <v>752207448423</v>
      </c>
      <c r="M12" s="3">
        <f>IFERROR(VLOOKUP(A12,'درآمد ناشی از تغییر قیمت اوراق'!A:Q,17,0),0)</f>
        <v>-38847805072</v>
      </c>
      <c r="O12" s="3">
        <f>IFERROR(VLOOKUP(A12,'درآمد ناشی از فروش'!A:Q,17,0),0)</f>
        <v>-25901250000</v>
      </c>
      <c r="Q12" s="3">
        <f t="shared" si="1"/>
        <v>687458393351</v>
      </c>
    </row>
    <row r="13" spans="1:17" ht="24" x14ac:dyDescent="0.25">
      <c r="A13" s="2" t="s">
        <v>175</v>
      </c>
      <c r="C13" s="3">
        <v>0</v>
      </c>
      <c r="E13" s="3">
        <f>IFERROR(VLOOKUP(A13,'درآمد ناشی از تغییر قیمت اوراق'!A:Q,9,0),0)</f>
        <v>0</v>
      </c>
      <c r="G13" s="3">
        <f>IFERROR(VLOOKUP(A13,'درآمد ناشی از فروش'!A:Q,9,0),0)</f>
        <v>0</v>
      </c>
      <c r="I13" s="3">
        <f t="shared" si="0"/>
        <v>0</v>
      </c>
      <c r="K13" s="3">
        <v>162749183865</v>
      </c>
      <c r="M13" s="3">
        <f>IFERROR(VLOOKUP(A13,'درآمد ناشی از تغییر قیمت اوراق'!A:Q,17,0),0)</f>
        <v>0</v>
      </c>
      <c r="O13" s="3">
        <f>IFERROR(VLOOKUP(A13,'درآمد ناشی از فروش'!A:Q,17,0),0)</f>
        <v>56622430889</v>
      </c>
      <c r="Q13" s="3">
        <f t="shared" si="1"/>
        <v>219371614754</v>
      </c>
    </row>
    <row r="14" spans="1:17" ht="24" x14ac:dyDescent="0.25">
      <c r="A14" s="2" t="s">
        <v>176</v>
      </c>
      <c r="C14" s="3">
        <v>0</v>
      </c>
      <c r="E14" s="3">
        <f>IFERROR(VLOOKUP(A14,'درآمد ناشی از تغییر قیمت اوراق'!A:Q,9,0),0)</f>
        <v>0</v>
      </c>
      <c r="G14" s="3">
        <f>IFERROR(VLOOKUP(A14,'درآمد ناشی از فروش'!A:Q,9,0),0)</f>
        <v>0</v>
      </c>
      <c r="I14" s="3">
        <f t="shared" si="0"/>
        <v>0</v>
      </c>
      <c r="K14" s="3">
        <v>88172805357</v>
      </c>
      <c r="M14" s="3">
        <f>IFERROR(VLOOKUP(A14,'درآمد ناشی از تغییر قیمت اوراق'!A:Q,17,0),0)</f>
        <v>0</v>
      </c>
      <c r="O14" s="3">
        <f>IFERROR(VLOOKUP(A14,'درآمد ناشی از فروش'!A:Q,17,0),0)</f>
        <v>39120000000</v>
      </c>
      <c r="Q14" s="3">
        <f t="shared" si="1"/>
        <v>127292805357</v>
      </c>
    </row>
    <row r="15" spans="1:17" ht="24" x14ac:dyDescent="0.25">
      <c r="A15" s="2" t="s">
        <v>177</v>
      </c>
      <c r="C15" s="3">
        <v>0</v>
      </c>
      <c r="E15" s="3">
        <f>IFERROR(VLOOKUP(A15,'درآمد ناشی از تغییر قیمت اوراق'!A:Q,9,0),0)</f>
        <v>0</v>
      </c>
      <c r="G15" s="3">
        <f>IFERROR(VLOOKUP(A15,'درآمد ناشی از فروش'!A:Q,9,0),0)</f>
        <v>0</v>
      </c>
      <c r="I15" s="3">
        <f t="shared" si="0"/>
        <v>0</v>
      </c>
      <c r="K15" s="3">
        <v>7348682250</v>
      </c>
      <c r="M15" s="3">
        <f>IFERROR(VLOOKUP(A15,'درآمد ناشی از تغییر قیمت اوراق'!A:Q,17,0),0)</f>
        <v>0</v>
      </c>
      <c r="O15" s="3">
        <f>IFERROR(VLOOKUP(A15,'درآمد ناشی از فروش'!A:Q,17,0),0)</f>
        <v>2339135861</v>
      </c>
      <c r="Q15" s="3">
        <f t="shared" si="1"/>
        <v>9687818111</v>
      </c>
    </row>
    <row r="16" spans="1:17" ht="24" x14ac:dyDescent="0.25">
      <c r="A16" s="2" t="s">
        <v>178</v>
      </c>
      <c r="C16" s="3">
        <v>0</v>
      </c>
      <c r="E16" s="3">
        <f>IFERROR(VLOOKUP(A16,'درآمد ناشی از تغییر قیمت اوراق'!A:Q,9,0),0)</f>
        <v>0</v>
      </c>
      <c r="G16" s="3">
        <f>IFERROR(VLOOKUP(A16,'درآمد ناشی از فروش'!A:Q,9,0),0)</f>
        <v>0</v>
      </c>
      <c r="I16" s="3">
        <f t="shared" si="0"/>
        <v>0</v>
      </c>
      <c r="K16" s="3">
        <v>59879310834</v>
      </c>
      <c r="M16" s="3">
        <f>IFERROR(VLOOKUP(A16,'درآمد ناشی از تغییر قیمت اوراق'!A:Q,17,0),0)</f>
        <v>0</v>
      </c>
      <c r="O16" s="3">
        <f>IFERROR(VLOOKUP(A16,'درآمد ناشی از فروش'!A:Q,17,0),0)</f>
        <v>36600000</v>
      </c>
      <c r="Q16" s="3">
        <f t="shared" si="1"/>
        <v>59915910834</v>
      </c>
    </row>
    <row r="17" spans="1:17" ht="24" x14ac:dyDescent="0.25">
      <c r="A17" s="2" t="s">
        <v>179</v>
      </c>
      <c r="C17" s="3">
        <v>0</v>
      </c>
      <c r="E17" s="3">
        <f>IFERROR(VLOOKUP(A17,'درآمد ناشی از تغییر قیمت اوراق'!A:Q,9,0),0)</f>
        <v>0</v>
      </c>
      <c r="G17" s="3">
        <f>IFERROR(VLOOKUP(A17,'درآمد ناشی از فروش'!A:Q,9,0),0)</f>
        <v>0</v>
      </c>
      <c r="I17" s="3">
        <f t="shared" si="0"/>
        <v>0</v>
      </c>
      <c r="K17" s="3">
        <v>398924072350</v>
      </c>
      <c r="M17" s="3">
        <f>IFERROR(VLOOKUP(A17,'درآمد ناشی از تغییر قیمت اوراق'!A:Q,17,0),0)</f>
        <v>0</v>
      </c>
      <c r="O17" s="3">
        <f>IFERROR(VLOOKUP(A17,'درآمد ناشی از فروش'!A:Q,17,0),0)</f>
        <v>16303390490</v>
      </c>
      <c r="Q17" s="3">
        <f t="shared" si="1"/>
        <v>415227462840</v>
      </c>
    </row>
    <row r="18" spans="1:17" ht="24" x14ac:dyDescent="0.25">
      <c r="A18" s="2" t="s">
        <v>211</v>
      </c>
      <c r="C18" s="3">
        <v>0</v>
      </c>
      <c r="E18" s="3">
        <f>IFERROR(VLOOKUP(A18,'درآمد ناشی از تغییر قیمت اوراق'!A:Q,9,0),0)</f>
        <v>0</v>
      </c>
      <c r="G18" s="3">
        <f>IFERROR(VLOOKUP(A18,'درآمد ناشی از فروش'!A:Q,9,0),0)</f>
        <v>0</v>
      </c>
      <c r="I18" s="3">
        <f t="shared" si="0"/>
        <v>0</v>
      </c>
      <c r="K18" s="3">
        <v>0</v>
      </c>
      <c r="M18" s="3">
        <f>IFERROR(VLOOKUP(A18,'درآمد ناشی از تغییر قیمت اوراق'!A:Q,17,0),0)</f>
        <v>0</v>
      </c>
      <c r="O18" s="3">
        <f>IFERROR(VLOOKUP(A18,'درآمد ناشی از فروش'!A:Q,17,0),0)</f>
        <v>154580860795</v>
      </c>
      <c r="Q18" s="3">
        <f t="shared" si="1"/>
        <v>154580860795</v>
      </c>
    </row>
    <row r="19" spans="1:17" ht="24" x14ac:dyDescent="0.25">
      <c r="A19" s="2" t="s">
        <v>180</v>
      </c>
      <c r="C19" s="3">
        <v>0</v>
      </c>
      <c r="E19" s="3">
        <f>IFERROR(VLOOKUP(A19,'درآمد ناشی از تغییر قیمت اوراق'!A:Q,9,0),0)</f>
        <v>0</v>
      </c>
      <c r="G19" s="3">
        <f>IFERROR(VLOOKUP(A19,'درآمد ناشی از فروش'!A:Q,9,0),0)</f>
        <v>0</v>
      </c>
      <c r="I19" s="3">
        <f t="shared" si="0"/>
        <v>0</v>
      </c>
      <c r="K19" s="3">
        <v>395931106501</v>
      </c>
      <c r="M19" s="3">
        <f>IFERROR(VLOOKUP(A19,'درآمد ناشی از تغییر قیمت اوراق'!A:Q,17,0),0)</f>
        <v>0</v>
      </c>
      <c r="O19" s="3">
        <f>IFERROR(VLOOKUP(A19,'درآمد ناشی از فروش'!A:Q,17,0),0)</f>
        <v>171647205149</v>
      </c>
      <c r="Q19" s="3">
        <f t="shared" si="1"/>
        <v>567578311650</v>
      </c>
    </row>
    <row r="20" spans="1:17" ht="24" x14ac:dyDescent="0.25">
      <c r="A20" s="2" t="s">
        <v>181</v>
      </c>
      <c r="C20" s="3">
        <v>0</v>
      </c>
      <c r="E20" s="3">
        <f>IFERROR(VLOOKUP(A20,'درآمد ناشی از تغییر قیمت اوراق'!A:Q,9,0),0)</f>
        <v>0</v>
      </c>
      <c r="G20" s="3">
        <f>IFERROR(VLOOKUP(A20,'درآمد ناشی از فروش'!A:Q,9,0),0)</f>
        <v>0</v>
      </c>
      <c r="I20" s="3">
        <f t="shared" si="0"/>
        <v>0</v>
      </c>
      <c r="K20" s="3">
        <v>60997033230</v>
      </c>
      <c r="M20" s="3">
        <f>IFERROR(VLOOKUP(A20,'درآمد ناشی از تغییر قیمت اوراق'!A:Q,17,0),0)</f>
        <v>0</v>
      </c>
      <c r="O20" s="3">
        <f>IFERROR(VLOOKUP(A20,'درآمد ناشی از فروش'!A:Q,17,0),0)</f>
        <v>5211403115</v>
      </c>
      <c r="Q20" s="3">
        <f t="shared" si="1"/>
        <v>66208436345</v>
      </c>
    </row>
    <row r="21" spans="1:17" ht="24" x14ac:dyDescent="0.25">
      <c r="A21" s="2" t="s">
        <v>182</v>
      </c>
      <c r="C21" s="3">
        <v>0</v>
      </c>
      <c r="E21" s="3">
        <f>IFERROR(VLOOKUP(A21,'درآمد ناشی از تغییر قیمت اوراق'!A:Q,9,0),0)</f>
        <v>0</v>
      </c>
      <c r="G21" s="3">
        <f>IFERROR(VLOOKUP(A21,'درآمد ناشی از فروش'!A:Q,9,0),0)</f>
        <v>0</v>
      </c>
      <c r="I21" s="3">
        <f t="shared" si="0"/>
        <v>0</v>
      </c>
      <c r="K21" s="3">
        <v>20977310435</v>
      </c>
      <c r="M21" s="3">
        <f>IFERROR(VLOOKUP(A21,'درآمد ناشی از تغییر قیمت اوراق'!A:Q,17,0),0)</f>
        <v>0</v>
      </c>
      <c r="O21" s="3">
        <f>IFERROR(VLOOKUP(A21,'درآمد ناشی از فروش'!A:Q,17,0),0)</f>
        <v>12912939975</v>
      </c>
      <c r="Q21" s="3">
        <f t="shared" si="1"/>
        <v>33890250410</v>
      </c>
    </row>
    <row r="22" spans="1:17" ht="24" x14ac:dyDescent="0.25">
      <c r="A22" s="2" t="s">
        <v>164</v>
      </c>
      <c r="C22" s="3">
        <v>0</v>
      </c>
      <c r="E22" s="3">
        <f>IFERROR(VLOOKUP(A22,'درآمد ناشی از تغییر قیمت اوراق'!A:Q,9,0),0)</f>
        <v>0</v>
      </c>
      <c r="G22" s="3">
        <f>IFERROR(VLOOKUP(A22,'درآمد ناشی از فروش'!A:Q,9,0),0)</f>
        <v>0</v>
      </c>
      <c r="I22" s="3">
        <f t="shared" si="0"/>
        <v>0</v>
      </c>
      <c r="K22" s="3">
        <v>59250575341</v>
      </c>
      <c r="M22" s="3">
        <f>IFERROR(VLOOKUP(A22,'درآمد ناشی از تغییر قیمت اوراق'!A:Q,17,0),0)</f>
        <v>0</v>
      </c>
      <c r="O22" s="3">
        <f>IFERROR(VLOOKUP(A22,'درآمد ناشی از فروش'!A:Q,17,0),0)</f>
        <v>29787282036</v>
      </c>
      <c r="Q22" s="3">
        <f t="shared" si="1"/>
        <v>89037857377</v>
      </c>
    </row>
    <row r="23" spans="1:17" ht="24" x14ac:dyDescent="0.25">
      <c r="A23" s="2" t="s">
        <v>163</v>
      </c>
      <c r="C23" s="3">
        <v>0</v>
      </c>
      <c r="E23" s="3">
        <f>IFERROR(VLOOKUP(A23,'درآمد ناشی از تغییر قیمت اوراق'!A:Q,9,0),0)</f>
        <v>0</v>
      </c>
      <c r="G23" s="3">
        <f>IFERROR(VLOOKUP(A23,'درآمد ناشی از فروش'!A:Q,9,0),0)</f>
        <v>0</v>
      </c>
      <c r="I23" s="3">
        <f t="shared" si="0"/>
        <v>0</v>
      </c>
      <c r="K23" s="3">
        <v>16511411236</v>
      </c>
      <c r="M23" s="3">
        <f>IFERROR(VLOOKUP(A23,'درآمد ناشی از تغییر قیمت اوراق'!A:Q,17,0),0)</f>
        <v>0</v>
      </c>
      <c r="O23" s="3">
        <f>IFERROR(VLOOKUP(A23,'درآمد ناشی از فروش'!A:Q,17,0),0)</f>
        <v>2119331393</v>
      </c>
      <c r="Q23" s="3">
        <f t="shared" si="1"/>
        <v>18630742629</v>
      </c>
    </row>
    <row r="24" spans="1:17" ht="24" x14ac:dyDescent="0.25">
      <c r="A24" s="2" t="s">
        <v>212</v>
      </c>
      <c r="C24" s="3">
        <v>0</v>
      </c>
      <c r="E24" s="3">
        <f>IFERROR(VLOOKUP(A24,'درآمد ناشی از تغییر قیمت اوراق'!A:Q,9,0),0)</f>
        <v>0</v>
      </c>
      <c r="G24" s="3">
        <f>IFERROR(VLOOKUP(A24,'درآمد ناشی از فروش'!A:Q,9,0),0)</f>
        <v>0</v>
      </c>
      <c r="I24" s="3">
        <f t="shared" si="0"/>
        <v>0</v>
      </c>
      <c r="K24" s="3">
        <v>0</v>
      </c>
      <c r="M24" s="3">
        <f>IFERROR(VLOOKUP(A24,'درآمد ناشی از تغییر قیمت اوراق'!A:Q,17,0),0)</f>
        <v>0</v>
      </c>
      <c r="O24" s="3">
        <f>IFERROR(VLOOKUP(A24,'درآمد ناشی از فروش'!A:Q,17,0),0)</f>
        <v>12735367430</v>
      </c>
      <c r="Q24" s="3">
        <f t="shared" si="1"/>
        <v>12735367430</v>
      </c>
    </row>
    <row r="25" spans="1:17" ht="24" x14ac:dyDescent="0.25">
      <c r="A25" s="2" t="s">
        <v>213</v>
      </c>
      <c r="C25" s="3">
        <v>0</v>
      </c>
      <c r="E25" s="3">
        <f>IFERROR(VLOOKUP(A25,'درآمد ناشی از تغییر قیمت اوراق'!A:Q,9,0),0)</f>
        <v>0</v>
      </c>
      <c r="G25" s="3">
        <f>IFERROR(VLOOKUP(A25,'درآمد ناشی از فروش'!A:Q,9,0),0)</f>
        <v>0</v>
      </c>
      <c r="I25" s="3">
        <f t="shared" si="0"/>
        <v>0</v>
      </c>
      <c r="K25" s="3">
        <v>0</v>
      </c>
      <c r="M25" s="3">
        <f>IFERROR(VLOOKUP(A25,'درآمد ناشی از تغییر قیمت اوراق'!A:Q,17,0),0)</f>
        <v>0</v>
      </c>
      <c r="O25" s="3">
        <f>IFERROR(VLOOKUP(A25,'درآمد ناشی از فروش'!A:Q,17,0),0)</f>
        <v>144838008879</v>
      </c>
      <c r="Q25" s="3">
        <f t="shared" si="1"/>
        <v>144838008879</v>
      </c>
    </row>
    <row r="26" spans="1:17" ht="24" x14ac:dyDescent="0.25">
      <c r="A26" s="2" t="s">
        <v>214</v>
      </c>
      <c r="C26" s="3">
        <v>0</v>
      </c>
      <c r="E26" s="3">
        <f>IFERROR(VLOOKUP(A26,'درآمد ناشی از تغییر قیمت اوراق'!A:Q,9,0),0)</f>
        <v>0</v>
      </c>
      <c r="G26" s="3">
        <f>IFERROR(VLOOKUP(A26,'درآمد ناشی از فروش'!A:Q,9,0),0)</f>
        <v>0</v>
      </c>
      <c r="I26" s="3">
        <f t="shared" si="0"/>
        <v>0</v>
      </c>
      <c r="K26" s="3">
        <v>0</v>
      </c>
      <c r="M26" s="3">
        <f>IFERROR(VLOOKUP(A26,'درآمد ناشی از تغییر قیمت اوراق'!A:Q,17,0),0)</f>
        <v>0</v>
      </c>
      <c r="O26" s="3">
        <f>IFERROR(VLOOKUP(A26,'درآمد ناشی از فروش'!A:Q,17,0),0)</f>
        <v>49464642499</v>
      </c>
      <c r="Q26" s="3">
        <f t="shared" si="1"/>
        <v>49464642499</v>
      </c>
    </row>
    <row r="27" spans="1:17" ht="24" x14ac:dyDescent="0.25">
      <c r="A27" s="2" t="s">
        <v>215</v>
      </c>
      <c r="C27" s="3">
        <v>0</v>
      </c>
      <c r="E27" s="3">
        <f>IFERROR(VLOOKUP(A27,'درآمد ناشی از تغییر قیمت اوراق'!A:Q,9,0),0)</f>
        <v>0</v>
      </c>
      <c r="G27" s="3">
        <f>IFERROR(VLOOKUP(A27,'درآمد ناشی از فروش'!A:Q,9,0),0)</f>
        <v>0</v>
      </c>
      <c r="I27" s="3">
        <f t="shared" si="0"/>
        <v>0</v>
      </c>
      <c r="K27" s="3">
        <v>0</v>
      </c>
      <c r="M27" s="3">
        <f>IFERROR(VLOOKUP(A27,'درآمد ناشی از تغییر قیمت اوراق'!A:Q,17,0),0)</f>
        <v>0</v>
      </c>
      <c r="O27" s="3">
        <f>IFERROR(VLOOKUP(A27,'درآمد ناشی از فروش'!A:Q,17,0),0)</f>
        <v>48254607918</v>
      </c>
      <c r="Q27" s="3">
        <f t="shared" si="1"/>
        <v>48254607918</v>
      </c>
    </row>
    <row r="28" spans="1:17" ht="24" x14ac:dyDescent="0.25">
      <c r="A28" s="2" t="s">
        <v>216</v>
      </c>
      <c r="C28" s="3">
        <v>0</v>
      </c>
      <c r="E28" s="3">
        <f>IFERROR(VLOOKUP(A28,'درآمد ناشی از تغییر قیمت اوراق'!A:Q,9,0),0)</f>
        <v>0</v>
      </c>
      <c r="G28" s="3">
        <f>IFERROR(VLOOKUP(A28,'درآمد ناشی از فروش'!A:Q,9,0),0)</f>
        <v>0</v>
      </c>
      <c r="I28" s="3">
        <f t="shared" si="0"/>
        <v>0</v>
      </c>
      <c r="K28" s="3">
        <v>0</v>
      </c>
      <c r="M28" s="3">
        <f>IFERROR(VLOOKUP(A28,'درآمد ناشی از تغییر قیمت اوراق'!A:Q,17,0),0)</f>
        <v>0</v>
      </c>
      <c r="O28" s="3">
        <f>IFERROR(VLOOKUP(A28,'درآمد ناشی از فروش'!A:Q,17,0),0)</f>
        <v>230107377431</v>
      </c>
      <c r="Q28" s="3">
        <f t="shared" si="1"/>
        <v>230107377431</v>
      </c>
    </row>
    <row r="29" spans="1:17" ht="24" x14ac:dyDescent="0.25">
      <c r="A29" s="2" t="s">
        <v>217</v>
      </c>
      <c r="C29" s="3">
        <v>0</v>
      </c>
      <c r="E29" s="3">
        <f>IFERROR(VLOOKUP(A29,'درآمد ناشی از تغییر قیمت اوراق'!A:Q,9,0),0)</f>
        <v>0</v>
      </c>
      <c r="G29" s="3">
        <f>IFERROR(VLOOKUP(A29,'درآمد ناشی از فروش'!A:Q,9,0),0)</f>
        <v>0</v>
      </c>
      <c r="I29" s="3">
        <f t="shared" si="0"/>
        <v>0</v>
      </c>
      <c r="K29" s="3">
        <v>0</v>
      </c>
      <c r="M29" s="3">
        <f>IFERROR(VLOOKUP(A29,'درآمد ناشی از تغییر قیمت اوراق'!A:Q,17,0),0)</f>
        <v>0</v>
      </c>
      <c r="O29" s="3">
        <f>IFERROR(VLOOKUP(A29,'درآمد ناشی از فروش'!A:Q,17,0),0)</f>
        <v>22551154</v>
      </c>
      <c r="Q29" s="3">
        <f t="shared" si="1"/>
        <v>22551154</v>
      </c>
    </row>
    <row r="30" spans="1:17" ht="24" x14ac:dyDescent="0.25">
      <c r="A30" s="2" t="s">
        <v>218</v>
      </c>
      <c r="C30" s="3">
        <v>0</v>
      </c>
      <c r="E30" s="3">
        <f>IFERROR(VLOOKUP(A30,'درآمد ناشی از تغییر قیمت اوراق'!A:Q,9,0),0)</f>
        <v>0</v>
      </c>
      <c r="G30" s="3">
        <f>IFERROR(VLOOKUP(A30,'درآمد ناشی از فروش'!A:Q,9,0),0)</f>
        <v>0</v>
      </c>
      <c r="I30" s="3">
        <f t="shared" si="0"/>
        <v>0</v>
      </c>
      <c r="K30" s="3">
        <v>0</v>
      </c>
      <c r="M30" s="3">
        <f>IFERROR(VLOOKUP(A30,'درآمد ناشی از تغییر قیمت اوراق'!A:Q,17,0),0)</f>
        <v>0</v>
      </c>
      <c r="O30" s="3">
        <f>IFERROR(VLOOKUP(A30,'درآمد ناشی از فروش'!A:Q,17,0),0)</f>
        <v>10437911404</v>
      </c>
      <c r="Q30" s="3">
        <f t="shared" si="1"/>
        <v>10437911404</v>
      </c>
    </row>
    <row r="31" spans="1:17" ht="24" x14ac:dyDescent="0.25">
      <c r="A31" s="2" t="s">
        <v>219</v>
      </c>
      <c r="C31" s="3">
        <v>0</v>
      </c>
      <c r="E31" s="3">
        <f>IFERROR(VLOOKUP(A31,'درآمد ناشی از تغییر قیمت اوراق'!A:Q,9,0),0)</f>
        <v>0</v>
      </c>
      <c r="G31" s="3">
        <f>IFERROR(VLOOKUP(A31,'درآمد ناشی از فروش'!A:Q,9,0),0)</f>
        <v>0</v>
      </c>
      <c r="I31" s="3">
        <f t="shared" si="0"/>
        <v>0</v>
      </c>
      <c r="K31" s="3">
        <v>0</v>
      </c>
      <c r="M31" s="3">
        <f>IFERROR(VLOOKUP(A31,'درآمد ناشی از تغییر قیمت اوراق'!A:Q,17,0),0)</f>
        <v>0</v>
      </c>
      <c r="O31" s="3">
        <f>IFERROR(VLOOKUP(A31,'درآمد ناشی از فروش'!A:Q,17,0),0)</f>
        <v>120451301051</v>
      </c>
      <c r="Q31" s="3">
        <f t="shared" si="1"/>
        <v>120451301051</v>
      </c>
    </row>
    <row r="32" spans="1:17" ht="24" x14ac:dyDescent="0.25">
      <c r="A32" s="2" t="s">
        <v>220</v>
      </c>
      <c r="C32" s="3">
        <v>0</v>
      </c>
      <c r="E32" s="3">
        <f>IFERROR(VLOOKUP(A32,'درآمد ناشی از تغییر قیمت اوراق'!A:Q,9,0),0)</f>
        <v>0</v>
      </c>
      <c r="G32" s="3">
        <f>IFERROR(VLOOKUP(A32,'درآمد ناشی از فروش'!A:Q,9,0),0)</f>
        <v>0</v>
      </c>
      <c r="I32" s="3">
        <f t="shared" si="0"/>
        <v>0</v>
      </c>
      <c r="K32" s="3">
        <v>0</v>
      </c>
      <c r="M32" s="3">
        <f>IFERROR(VLOOKUP(A32,'درآمد ناشی از تغییر قیمت اوراق'!A:Q,17,0),0)</f>
        <v>0</v>
      </c>
      <c r="O32" s="3">
        <f>IFERROR(VLOOKUP(A32,'درآمد ناشی از فروش'!A:Q,17,0),0)</f>
        <v>41682931446</v>
      </c>
      <c r="Q32" s="3">
        <f t="shared" si="1"/>
        <v>41682931446</v>
      </c>
    </row>
    <row r="33" spans="1:17" ht="24" x14ac:dyDescent="0.25">
      <c r="A33" s="2" t="s">
        <v>221</v>
      </c>
      <c r="C33" s="3">
        <v>0</v>
      </c>
      <c r="E33" s="3">
        <f>IFERROR(VLOOKUP(A33,'درآمد ناشی از تغییر قیمت اوراق'!A:Q,9,0),0)</f>
        <v>0</v>
      </c>
      <c r="G33" s="3">
        <f>IFERROR(VLOOKUP(A33,'درآمد ناشی از فروش'!A:Q,9,0),0)</f>
        <v>0</v>
      </c>
      <c r="I33" s="3">
        <f t="shared" si="0"/>
        <v>0</v>
      </c>
      <c r="K33" s="3">
        <v>0</v>
      </c>
      <c r="M33" s="3">
        <f>IFERROR(VLOOKUP(A33,'درآمد ناشی از تغییر قیمت اوراق'!A:Q,17,0),0)</f>
        <v>0</v>
      </c>
      <c r="O33" s="3">
        <f>IFERROR(VLOOKUP(A33,'درآمد ناشی از فروش'!A:Q,17,0),0)</f>
        <v>1083976300</v>
      </c>
      <c r="Q33" s="3">
        <f t="shared" si="1"/>
        <v>1083976300</v>
      </c>
    </row>
    <row r="34" spans="1:17" ht="24" x14ac:dyDescent="0.25">
      <c r="A34" s="2" t="s">
        <v>165</v>
      </c>
      <c r="C34" s="3">
        <v>0</v>
      </c>
      <c r="E34" s="3">
        <f>IFERROR(VLOOKUP(A34,'درآمد ناشی از تغییر قیمت اوراق'!A:Q,9,0),0)</f>
        <v>0</v>
      </c>
      <c r="G34" s="3">
        <f>IFERROR(VLOOKUP(A34,'درآمد ناشی از فروش'!A:Q,9,0),0)</f>
        <v>0</v>
      </c>
      <c r="I34" s="3">
        <f t="shared" si="0"/>
        <v>0</v>
      </c>
      <c r="K34" s="3">
        <v>691415229</v>
      </c>
      <c r="M34" s="3">
        <f>IFERROR(VLOOKUP(A34,'درآمد ناشی از تغییر قیمت اوراق'!A:Q,17,0),0)</f>
        <v>0</v>
      </c>
      <c r="O34" s="3">
        <f>IFERROR(VLOOKUP(A34,'درآمد ناشی از فروش'!A:Q,17,0),0)</f>
        <v>549758195</v>
      </c>
      <c r="Q34" s="3">
        <f t="shared" si="1"/>
        <v>1241173424</v>
      </c>
    </row>
    <row r="35" spans="1:17" ht="24" x14ac:dyDescent="0.25">
      <c r="A35" s="2" t="s">
        <v>166</v>
      </c>
      <c r="C35" s="3">
        <v>0</v>
      </c>
      <c r="E35" s="3">
        <f>IFERROR(VLOOKUP(A35,'درآمد ناشی از تغییر قیمت اوراق'!A:Q,9,0),0)</f>
        <v>0</v>
      </c>
      <c r="G35" s="3">
        <f>IFERROR(VLOOKUP(A35,'درآمد ناشی از فروش'!A:Q,9,0),0)</f>
        <v>0</v>
      </c>
      <c r="I35" s="3">
        <f t="shared" si="0"/>
        <v>0</v>
      </c>
      <c r="K35" s="3">
        <v>747892862</v>
      </c>
      <c r="M35" s="3">
        <f>IFERROR(VLOOKUP(A35,'درآمد ناشی از تغییر قیمت اوراق'!A:Q,17,0),0)</f>
        <v>0</v>
      </c>
      <c r="O35" s="3">
        <f>IFERROR(VLOOKUP(A35,'درآمد ناشی از فروش'!A:Q,17,0),0)</f>
        <v>249362264</v>
      </c>
      <c r="Q35" s="3">
        <f t="shared" si="1"/>
        <v>997255126</v>
      </c>
    </row>
    <row r="36" spans="1:17" ht="24" x14ac:dyDescent="0.25">
      <c r="A36" s="2" t="s">
        <v>167</v>
      </c>
      <c r="C36" s="3">
        <v>0</v>
      </c>
      <c r="E36" s="3">
        <f>IFERROR(VLOOKUP(A36,'درآمد ناشی از تغییر قیمت اوراق'!A:Q,9,0),0)</f>
        <v>0</v>
      </c>
      <c r="G36" s="3">
        <f>IFERROR(VLOOKUP(A36,'درآمد ناشی از فروش'!A:Q,9,0),0)</f>
        <v>0</v>
      </c>
      <c r="I36" s="3">
        <f t="shared" si="0"/>
        <v>0</v>
      </c>
      <c r="K36" s="3">
        <v>550275176443</v>
      </c>
      <c r="M36" s="3">
        <f>IFERROR(VLOOKUP(A36,'درآمد ناشی از تغییر قیمت اوراق'!A:Q,17,0),0)</f>
        <v>0</v>
      </c>
      <c r="O36" s="3">
        <f>IFERROR(VLOOKUP(A36,'درآمد ناشی از فروش'!A:Q,17,0),0)</f>
        <v>332540123839</v>
      </c>
      <c r="Q36" s="3">
        <f t="shared" si="1"/>
        <v>882815300282</v>
      </c>
    </row>
    <row r="37" spans="1:17" ht="24" x14ac:dyDescent="0.25">
      <c r="A37" s="2" t="s">
        <v>168</v>
      </c>
      <c r="C37" s="3">
        <v>0</v>
      </c>
      <c r="E37" s="3">
        <f>IFERROR(VLOOKUP(A37,'درآمد ناشی از تغییر قیمت اوراق'!A:Q,9,0),0)</f>
        <v>0</v>
      </c>
      <c r="G37" s="3">
        <f>IFERROR(VLOOKUP(A37,'درآمد ناشی از فروش'!A:Q,9,0),0)</f>
        <v>0</v>
      </c>
      <c r="I37" s="3">
        <f t="shared" si="0"/>
        <v>0</v>
      </c>
      <c r="K37" s="3">
        <v>16625856338</v>
      </c>
      <c r="M37" s="3">
        <f>IFERROR(VLOOKUP(A37,'درآمد ناشی از تغییر قیمت اوراق'!A:Q,17,0),0)</f>
        <v>0</v>
      </c>
      <c r="O37" s="3">
        <f>IFERROR(VLOOKUP(A37,'درآمد ناشی از فروش'!A:Q,17,0),0)</f>
        <v>10310460888</v>
      </c>
      <c r="Q37" s="3">
        <f t="shared" si="1"/>
        <v>26936317226</v>
      </c>
    </row>
    <row r="38" spans="1:17" ht="24" x14ac:dyDescent="0.25">
      <c r="A38" s="2" t="s">
        <v>169</v>
      </c>
      <c r="C38" s="3">
        <v>0</v>
      </c>
      <c r="E38" s="3">
        <f>IFERROR(VLOOKUP(A38,'درآمد ناشی از تغییر قیمت اوراق'!A:Q,9,0),0)</f>
        <v>0</v>
      </c>
      <c r="G38" s="3">
        <f>IFERROR(VLOOKUP(A38,'درآمد ناشی از فروش'!A:Q,9,0),0)</f>
        <v>0</v>
      </c>
      <c r="I38" s="3">
        <f t="shared" si="0"/>
        <v>0</v>
      </c>
      <c r="K38" s="3">
        <v>2524059009</v>
      </c>
      <c r="M38" s="3">
        <f>IFERROR(VLOOKUP(A38,'درآمد ناشی از تغییر قیمت اوراق'!A:Q,17,0),0)</f>
        <v>0</v>
      </c>
      <c r="O38" s="3">
        <f>IFERROR(VLOOKUP(A38,'درآمد ناشی از فروش'!A:Q,17,0),0)</f>
        <v>1525000</v>
      </c>
      <c r="Q38" s="3">
        <f t="shared" si="1"/>
        <v>2525584009</v>
      </c>
    </row>
    <row r="39" spans="1:17" ht="24" x14ac:dyDescent="0.25">
      <c r="A39" s="2" t="s">
        <v>170</v>
      </c>
      <c r="C39" s="3">
        <v>0</v>
      </c>
      <c r="E39" s="3">
        <f>IFERROR(VLOOKUP(A39,'درآمد ناشی از تغییر قیمت اوراق'!A:Q,9,0),0)</f>
        <v>0</v>
      </c>
      <c r="G39" s="3">
        <f>IFERROR(VLOOKUP(A39,'درآمد ناشی از فروش'!A:Q,9,0),0)</f>
        <v>0</v>
      </c>
      <c r="I39" s="3">
        <f t="shared" si="0"/>
        <v>0</v>
      </c>
      <c r="K39" s="3">
        <v>1175480511</v>
      </c>
      <c r="M39" s="3">
        <f>IFERROR(VLOOKUP(A39,'درآمد ناشی از تغییر قیمت اوراق'!A:Q,17,0),0)</f>
        <v>0</v>
      </c>
      <c r="O39" s="3">
        <f>IFERROR(VLOOKUP(A39,'درآمد ناشی از فروش'!A:Q,17,0),0)</f>
        <v>386963050</v>
      </c>
      <c r="Q39" s="3">
        <f t="shared" si="1"/>
        <v>1562443561</v>
      </c>
    </row>
    <row r="40" spans="1:17" ht="24" x14ac:dyDescent="0.25">
      <c r="A40" s="2" t="s">
        <v>171</v>
      </c>
      <c r="C40" s="3">
        <v>0</v>
      </c>
      <c r="E40" s="3">
        <f>IFERROR(VLOOKUP(A40,'درآمد ناشی از تغییر قیمت اوراق'!A:Q,9,0),0)</f>
        <v>0</v>
      </c>
      <c r="G40" s="3">
        <f>IFERROR(VLOOKUP(A40,'درآمد ناشی از فروش'!A:Q,9,0),0)</f>
        <v>0</v>
      </c>
      <c r="I40" s="3">
        <f t="shared" si="0"/>
        <v>0</v>
      </c>
      <c r="K40" s="3">
        <v>30238865028</v>
      </c>
      <c r="M40" s="3">
        <f>IFERROR(VLOOKUP(A40,'درآمد ناشی از تغییر قیمت اوراق'!A:Q,17,0),0)</f>
        <v>0</v>
      </c>
      <c r="O40" s="3">
        <f>IFERROR(VLOOKUP(A40,'درآمد ناشی از فروش'!A:Q,17,0),0)</f>
        <v>11000843496</v>
      </c>
      <c r="Q40" s="3">
        <f t="shared" si="1"/>
        <v>41239708524</v>
      </c>
    </row>
    <row r="41" spans="1:17" ht="24" x14ac:dyDescent="0.25">
      <c r="A41" s="2" t="s">
        <v>172</v>
      </c>
      <c r="C41" s="3">
        <v>0</v>
      </c>
      <c r="E41" s="3">
        <f>IFERROR(VLOOKUP(A41,'درآمد ناشی از تغییر قیمت اوراق'!A:Q,9,0),0)</f>
        <v>0</v>
      </c>
      <c r="G41" s="3">
        <f>IFERROR(VLOOKUP(A41,'درآمد ناشی از فروش'!A:Q,9,0),0)</f>
        <v>0</v>
      </c>
      <c r="I41" s="3">
        <f t="shared" si="0"/>
        <v>0</v>
      </c>
      <c r="K41" s="3">
        <v>36007545258</v>
      </c>
      <c r="M41" s="3">
        <f>IFERROR(VLOOKUP(A41,'درآمد ناشی از تغییر قیمت اوراق'!A:Q,17,0),0)</f>
        <v>0</v>
      </c>
      <c r="O41" s="3">
        <f>IFERROR(VLOOKUP(A41,'درآمد ناشی از فروش'!A:Q,17,0),0)</f>
        <v>14086731451</v>
      </c>
      <c r="Q41" s="3">
        <f t="shared" si="1"/>
        <v>50094276709</v>
      </c>
    </row>
    <row r="42" spans="1:17" ht="24" x14ac:dyDescent="0.25">
      <c r="A42" s="2" t="s">
        <v>50</v>
      </c>
      <c r="C42" s="3">
        <v>1502218460</v>
      </c>
      <c r="E42" s="3">
        <f>IFERROR(VLOOKUP(A42,'درآمد ناشی از تغییر قیمت اوراق'!A:Q,9,0),0)</f>
        <v>877533083</v>
      </c>
      <c r="G42" s="3">
        <f>IFERROR(VLOOKUP(A42,'درآمد ناشی از فروش'!A:Q,9,0),0)</f>
        <v>0</v>
      </c>
      <c r="I42" s="3">
        <f t="shared" si="0"/>
        <v>2379751543</v>
      </c>
      <c r="K42" s="3">
        <v>12264305980</v>
      </c>
      <c r="M42" s="3">
        <f>IFERROR(VLOOKUP(A42,'درآمد ناشی از تغییر قیمت اوراق'!A:Q,17,0),0)</f>
        <v>6670876267</v>
      </c>
      <c r="O42" s="3">
        <f>IFERROR(VLOOKUP(A42,'درآمد ناشی از فروش'!A:Q,17,0),0)</f>
        <v>0</v>
      </c>
      <c r="Q42" s="3">
        <f t="shared" si="1"/>
        <v>18935182247</v>
      </c>
    </row>
    <row r="43" spans="1:17" ht="24" x14ac:dyDescent="0.25">
      <c r="A43" s="2" t="s">
        <v>66</v>
      </c>
      <c r="C43" s="3">
        <v>5155563371</v>
      </c>
      <c r="E43" s="3">
        <f>IFERROR(VLOOKUP(A43,'درآمد ناشی از تغییر قیمت اوراق'!A:Q,9,0),0)</f>
        <v>2452902612</v>
      </c>
      <c r="G43" s="3">
        <f>IFERROR(VLOOKUP(A43,'درآمد ناشی از فروش'!A:Q,9,0),0)</f>
        <v>0</v>
      </c>
      <c r="I43" s="3">
        <f t="shared" si="0"/>
        <v>7608465983</v>
      </c>
      <c r="K43" s="3">
        <v>60335411328</v>
      </c>
      <c r="M43" s="3">
        <f>IFERROR(VLOOKUP(A43,'درآمد ناشی از تغییر قیمت اوراق'!A:Q,17,0),0)</f>
        <v>24611535472</v>
      </c>
      <c r="O43" s="3">
        <f>IFERROR(VLOOKUP(A43,'درآمد ناشی از فروش'!A:Q,17,0),0)</f>
        <v>0</v>
      </c>
      <c r="Q43" s="3">
        <f t="shared" si="1"/>
        <v>84946946800</v>
      </c>
    </row>
    <row r="44" spans="1:17" ht="24" x14ac:dyDescent="0.25">
      <c r="A44" s="2" t="s">
        <v>90</v>
      </c>
      <c r="C44" s="3">
        <v>282443962787</v>
      </c>
      <c r="E44" s="3">
        <f>IFERROR(VLOOKUP(A44,'درآمد ناشی از تغییر قیمت اوراق'!A:Q,9,0),0)</f>
        <v>-902966989916</v>
      </c>
      <c r="G44" s="3">
        <f>IFERROR(VLOOKUP(A44,'درآمد ناشی از فروش'!A:Q,9,0),0)</f>
        <v>0</v>
      </c>
      <c r="I44" s="3">
        <f t="shared" si="0"/>
        <v>-620523027129</v>
      </c>
      <c r="K44" s="3">
        <v>629931356230</v>
      </c>
      <c r="M44" s="3">
        <f>IFERROR(VLOOKUP(A44,'درآمد ناشی از تغییر قیمت اوراق'!A:Q,17,0),0)</f>
        <v>-520940784128</v>
      </c>
      <c r="O44" s="3">
        <f>IFERROR(VLOOKUP(A44,'درآمد ناشی از فروش'!A:Q,17,0),0)</f>
        <v>0</v>
      </c>
      <c r="Q44" s="3">
        <f t="shared" si="1"/>
        <v>108990572102</v>
      </c>
    </row>
    <row r="45" spans="1:17" ht="24" x14ac:dyDescent="0.25">
      <c r="A45" s="2" t="s">
        <v>88</v>
      </c>
      <c r="C45" s="3">
        <v>113413322979</v>
      </c>
      <c r="E45" s="3">
        <f>IFERROR(VLOOKUP(A45,'درآمد ناشی از تغییر قیمت اوراق'!A:Q,9,0),0)</f>
        <v>-295838660981</v>
      </c>
      <c r="G45" s="3">
        <f>IFERROR(VLOOKUP(A45,'درآمد ناشی از فروش'!A:Q,9,0),0)</f>
        <v>0</v>
      </c>
      <c r="I45" s="3">
        <f t="shared" si="0"/>
        <v>-182425338002</v>
      </c>
      <c r="K45" s="3">
        <v>253006258570</v>
      </c>
      <c r="M45" s="3">
        <f>IFERROR(VLOOKUP(A45,'درآمد ناشی از تغییر قیمت اوراق'!A:Q,17,0),0)</f>
        <v>-564554244795</v>
      </c>
      <c r="O45" s="3">
        <f>IFERROR(VLOOKUP(A45,'درآمد ناشی از فروش'!A:Q,17,0),0)</f>
        <v>0</v>
      </c>
      <c r="Q45" s="3">
        <f t="shared" si="1"/>
        <v>-311547986225</v>
      </c>
    </row>
    <row r="46" spans="1:17" ht="24" x14ac:dyDescent="0.25">
      <c r="A46" s="2" t="s">
        <v>89</v>
      </c>
      <c r="C46" s="3">
        <v>28125511237</v>
      </c>
      <c r="E46" s="3">
        <f>IFERROR(VLOOKUP(A46,'درآمد ناشی از تغییر قیمت اوراق'!A:Q,9,0),0)</f>
        <v>-43099213433</v>
      </c>
      <c r="G46" s="3">
        <f>IFERROR(VLOOKUP(A46,'درآمد ناشی از فروش'!A:Q,9,0),0)</f>
        <v>0</v>
      </c>
      <c r="I46" s="3">
        <f t="shared" si="0"/>
        <v>-14973702196</v>
      </c>
      <c r="K46" s="3">
        <v>28125511237</v>
      </c>
      <c r="M46" s="3">
        <f>IFERROR(VLOOKUP(A46,'درآمد ناشی از تغییر قیمت اوراق'!A:Q,17,0),0)</f>
        <v>-43235935246</v>
      </c>
      <c r="O46" s="3">
        <f>IFERROR(VLOOKUP(A46,'درآمد ناشی از فروش'!A:Q,17,0),0)</f>
        <v>0</v>
      </c>
      <c r="Q46" s="3">
        <f t="shared" si="1"/>
        <v>-15110424009</v>
      </c>
    </row>
    <row r="47" spans="1:17" ht="24" x14ac:dyDescent="0.25">
      <c r="A47" s="2" t="s">
        <v>87</v>
      </c>
      <c r="C47" s="3">
        <v>148871098601</v>
      </c>
      <c r="E47" s="3">
        <f>IFERROR(VLOOKUP(A47,'درآمد ناشی از تغییر قیمت اوراق'!A:Q,9,0),0)</f>
        <v>-532560199567</v>
      </c>
      <c r="G47" s="3">
        <f>IFERROR(VLOOKUP(A47,'درآمد ناشی از فروش'!A:Q,9,0),0)</f>
        <v>0</v>
      </c>
      <c r="I47" s="3">
        <f t="shared" si="0"/>
        <v>-383689100966</v>
      </c>
      <c r="K47" s="3">
        <v>380737687016</v>
      </c>
      <c r="M47" s="3">
        <f>IFERROR(VLOOKUP(A47,'درآمد ناشی از تغییر قیمت اوراق'!A:Q,17,0),0)</f>
        <v>-892487463546</v>
      </c>
      <c r="O47" s="3">
        <f>IFERROR(VLOOKUP(A47,'درآمد ناشی از فروش'!A:Q,17,0),0)</f>
        <v>0</v>
      </c>
      <c r="Q47" s="3">
        <f t="shared" si="1"/>
        <v>-511749776530</v>
      </c>
    </row>
    <row r="48" spans="1:17" ht="24" x14ac:dyDescent="0.25">
      <c r="A48" s="2" t="s">
        <v>86</v>
      </c>
      <c r="C48" s="3">
        <v>42989848772</v>
      </c>
      <c r="E48" s="3">
        <f>IFERROR(VLOOKUP(A48,'درآمد ناشی از تغییر قیمت اوراق'!A:Q,9,0),0)</f>
        <v>-24767866695</v>
      </c>
      <c r="G48" s="3">
        <f>IFERROR(VLOOKUP(A48,'درآمد ناشی از فروش'!A:Q,9,0),0)</f>
        <v>0</v>
      </c>
      <c r="I48" s="3">
        <f t="shared" si="0"/>
        <v>18221982077</v>
      </c>
      <c r="K48" s="3">
        <v>182613272059</v>
      </c>
      <c r="M48" s="3">
        <f>IFERROR(VLOOKUP(A48,'درآمد ناشی از تغییر قیمت اوراق'!A:Q,17,0),0)</f>
        <v>-235144298529</v>
      </c>
      <c r="O48" s="3">
        <f>IFERROR(VLOOKUP(A48,'درآمد ناشی از فروش'!A:Q,17,0),0)</f>
        <v>0</v>
      </c>
      <c r="Q48" s="3">
        <f t="shared" si="1"/>
        <v>-52531026470</v>
      </c>
    </row>
    <row r="49" spans="1:17" ht="24" x14ac:dyDescent="0.25">
      <c r="A49" s="2" t="s">
        <v>69</v>
      </c>
      <c r="C49" s="3">
        <v>19139959017</v>
      </c>
      <c r="E49" s="3">
        <f>IFERROR(VLOOKUP(A49,'درآمد ناشی از تغییر قیمت اوراق'!A:Q,9,0),0)</f>
        <v>7662415696</v>
      </c>
      <c r="G49" s="3">
        <f>IFERROR(VLOOKUP(A49,'درآمد ناشی از فروش'!A:Q,9,0),0)</f>
        <v>0</v>
      </c>
      <c r="I49" s="3">
        <f t="shared" si="0"/>
        <v>26802374713</v>
      </c>
      <c r="K49" s="3">
        <v>224117330222</v>
      </c>
      <c r="M49" s="3">
        <f>IFERROR(VLOOKUP(A49,'درآمد ناشی از تغییر قیمت اوراق'!A:Q,17,0),0)</f>
        <v>-33288044521</v>
      </c>
      <c r="O49" s="3">
        <f>IFERROR(VLOOKUP(A49,'درآمد ناشی از فروش'!A:Q,17,0),0)</f>
        <v>0</v>
      </c>
      <c r="Q49" s="3">
        <f t="shared" si="1"/>
        <v>190829285701</v>
      </c>
    </row>
    <row r="50" spans="1:17" ht="24" x14ac:dyDescent="0.25">
      <c r="A50" s="2" t="s">
        <v>174</v>
      </c>
      <c r="C50" s="3">
        <v>0</v>
      </c>
      <c r="E50" s="3">
        <f>IFERROR(VLOOKUP(A50,'درآمد ناشی از تغییر قیمت اوراق'!A:Q,9,0),0)</f>
        <v>0</v>
      </c>
      <c r="G50" s="3">
        <f>IFERROR(VLOOKUP(A50,'درآمد ناشی از فروش'!A:Q,9,0),0)</f>
        <v>0</v>
      </c>
      <c r="I50" s="3">
        <f t="shared" si="0"/>
        <v>0</v>
      </c>
      <c r="K50" s="3">
        <v>48301369810</v>
      </c>
      <c r="M50" s="3">
        <f>IFERROR(VLOOKUP(A50,'درآمد ناشی از تغییر قیمت اوراق'!A:Q,17,0),0)</f>
        <v>0</v>
      </c>
      <c r="O50" s="3">
        <f>IFERROR(VLOOKUP(A50,'درآمد ناشی از فروش'!A:Q,17,0),0)</f>
        <v>0</v>
      </c>
      <c r="Q50" s="3">
        <f t="shared" si="1"/>
        <v>48301369810</v>
      </c>
    </row>
    <row r="51" spans="1:17" ht="24" x14ac:dyDescent="0.25">
      <c r="A51" s="2" t="s">
        <v>84</v>
      </c>
      <c r="C51" s="3">
        <v>75578487022</v>
      </c>
      <c r="E51" s="3">
        <f>IFERROR(VLOOKUP(A51,'درآمد ناشی از تغییر قیمت اوراق'!A:Q,9,0),0)</f>
        <v>-159412243888</v>
      </c>
      <c r="G51" s="3">
        <f>IFERROR(VLOOKUP(A51,'درآمد ناشی از فروش'!A:Q,9,0),0)</f>
        <v>0</v>
      </c>
      <c r="I51" s="3">
        <f t="shared" si="0"/>
        <v>-83833756866</v>
      </c>
      <c r="K51" s="3">
        <v>572683559268</v>
      </c>
      <c r="M51" s="3">
        <f>IFERROR(VLOOKUP(A51,'درآمد ناشی از تغییر قیمت اوراق'!A:Q,17,0),0)</f>
        <v>-49632614025</v>
      </c>
      <c r="O51" s="3">
        <f>IFERROR(VLOOKUP(A51,'درآمد ناشی از فروش'!A:Q,17,0),0)</f>
        <v>0</v>
      </c>
      <c r="Q51" s="3">
        <f t="shared" si="1"/>
        <v>523050945243</v>
      </c>
    </row>
    <row r="52" spans="1:17" ht="24" x14ac:dyDescent="0.25">
      <c r="A52" s="2" t="s">
        <v>85</v>
      </c>
      <c r="C52" s="3">
        <v>55301331968</v>
      </c>
      <c r="E52" s="3">
        <f>IFERROR(VLOOKUP(A52,'درآمد ناشی از تغییر قیمت اوراق'!A:Q,9,0),0)</f>
        <v>-113670331976</v>
      </c>
      <c r="G52" s="3">
        <f>IFERROR(VLOOKUP(A52,'درآمد ناشی از فروش'!A:Q,9,0),0)</f>
        <v>0</v>
      </c>
      <c r="I52" s="3">
        <f t="shared" si="0"/>
        <v>-58369000008</v>
      </c>
      <c r="K52" s="3">
        <v>431002509442</v>
      </c>
      <c r="M52" s="3">
        <f>IFERROR(VLOOKUP(A52,'درآمد ناشی از تغییر قیمت اوراق'!A:Q,17,0),0)</f>
        <v>-275972876186</v>
      </c>
      <c r="O52" s="3">
        <f>IFERROR(VLOOKUP(A52,'درآمد ناشی از فروش'!A:Q,17,0),0)</f>
        <v>0</v>
      </c>
      <c r="Q52" s="3">
        <f t="shared" si="1"/>
        <v>155029633256</v>
      </c>
    </row>
    <row r="53" spans="1:17" ht="24" x14ac:dyDescent="0.25">
      <c r="A53" s="2" t="s">
        <v>92</v>
      </c>
      <c r="C53" s="3">
        <v>8827324694</v>
      </c>
      <c r="E53" s="3">
        <f>IFERROR(VLOOKUP(A53,'درآمد ناشی از تغییر قیمت اوراق'!A:Q,9,0),0)</f>
        <v>3606474985</v>
      </c>
      <c r="G53" s="3">
        <f>IFERROR(VLOOKUP(A53,'درآمد ناشی از فروش'!A:Q,9,0),0)</f>
        <v>0</v>
      </c>
      <c r="I53" s="3">
        <f t="shared" si="0"/>
        <v>12433799679</v>
      </c>
      <c r="K53" s="3">
        <v>69831851807</v>
      </c>
      <c r="M53" s="3">
        <f>IFERROR(VLOOKUP(A53,'درآمد ناشی از تغییر قیمت اوراق'!A:Q,17,0),0)</f>
        <v>-12710745848</v>
      </c>
      <c r="O53" s="3">
        <f>IFERROR(VLOOKUP(A53,'درآمد ناشی از فروش'!A:Q,17,0),0)</f>
        <v>0</v>
      </c>
      <c r="Q53" s="3">
        <f t="shared" si="1"/>
        <v>57121105959</v>
      </c>
    </row>
    <row r="54" spans="1:17" ht="24" x14ac:dyDescent="0.25">
      <c r="A54" s="2" t="s">
        <v>49</v>
      </c>
      <c r="C54" s="3">
        <v>29133711764</v>
      </c>
      <c r="E54" s="3">
        <f>IFERROR(VLOOKUP(A54,'درآمد ناشی از تغییر قیمت اوراق'!A:Q,9,0),0)</f>
        <v>0</v>
      </c>
      <c r="G54" s="3">
        <f>IFERROR(VLOOKUP(A54,'درآمد ناشی از فروش'!A:Q,9,0),0)</f>
        <v>0</v>
      </c>
      <c r="I54" s="3">
        <f t="shared" si="0"/>
        <v>29133711764</v>
      </c>
      <c r="K54" s="3">
        <v>247042622950</v>
      </c>
      <c r="M54" s="3">
        <f>IFERROR(VLOOKUP(A54,'درآمد ناشی از تغییر قیمت اوراق'!A:Q,17,0),0)</f>
        <v>-109800000</v>
      </c>
      <c r="O54" s="3">
        <f>IFERROR(VLOOKUP(A54,'درآمد ناشی از فروش'!A:Q,17,0),0)</f>
        <v>0</v>
      </c>
      <c r="Q54" s="3">
        <f t="shared" si="1"/>
        <v>246932822950</v>
      </c>
    </row>
    <row r="55" spans="1:17" ht="24" x14ac:dyDescent="0.25">
      <c r="A55" s="2" t="s">
        <v>83</v>
      </c>
      <c r="C55" s="3">
        <v>19272758965</v>
      </c>
      <c r="E55" s="3">
        <f>IFERROR(VLOOKUP(A55,'درآمد ناشی از تغییر قیمت اوراق'!A:Q,9,0),0)</f>
        <v>-31296613451</v>
      </c>
      <c r="G55" s="3">
        <f>IFERROR(VLOOKUP(A55,'درآمد ناشی از فروش'!A:Q,9,0),0)</f>
        <v>0</v>
      </c>
      <c r="I55" s="3">
        <f t="shared" si="0"/>
        <v>-12023854486</v>
      </c>
      <c r="K55" s="3">
        <v>153904570581</v>
      </c>
      <c r="M55" s="3">
        <f>IFERROR(VLOOKUP(A55,'درآمد ناشی از تغییر قیمت اوراق'!A:Q,17,0),0)</f>
        <v>16030583835</v>
      </c>
      <c r="O55" s="3">
        <f>IFERROR(VLOOKUP(A55,'درآمد ناشی از فروش'!A:Q,17,0),0)</f>
        <v>0</v>
      </c>
      <c r="Q55" s="3">
        <f t="shared" si="1"/>
        <v>169935154416</v>
      </c>
    </row>
    <row r="56" spans="1:17" ht="24" x14ac:dyDescent="0.25">
      <c r="A56" s="2" t="s">
        <v>73</v>
      </c>
      <c r="C56" s="3">
        <v>79769802211</v>
      </c>
      <c r="E56" s="3">
        <f>IFERROR(VLOOKUP(A56,'درآمد ناشی از تغییر قیمت اوراق'!A:Q,9,0),0)</f>
        <v>21456863790</v>
      </c>
      <c r="G56" s="3">
        <f>IFERROR(VLOOKUP(A56,'درآمد ناشی از فروش'!A:Q,9,0),0)</f>
        <v>0</v>
      </c>
      <c r="I56" s="3">
        <f t="shared" si="0"/>
        <v>101226666001</v>
      </c>
      <c r="K56" s="3">
        <v>923755212044</v>
      </c>
      <c r="M56" s="3">
        <f>IFERROR(VLOOKUP(A56,'درآمد ناشی از تغییر قیمت اوراق'!A:Q,17,0),0)</f>
        <v>-57487511593</v>
      </c>
      <c r="O56" s="3">
        <f>IFERROR(VLOOKUP(A56,'درآمد ناشی از فروش'!A:Q,17,0),0)</f>
        <v>0</v>
      </c>
      <c r="Q56" s="3">
        <f t="shared" si="1"/>
        <v>866267700451</v>
      </c>
    </row>
    <row r="57" spans="1:17" ht="24" x14ac:dyDescent="0.25">
      <c r="A57" s="2" t="s">
        <v>76</v>
      </c>
      <c r="C57" s="3">
        <v>19599959016</v>
      </c>
      <c r="E57" s="3">
        <f>IFERROR(VLOOKUP(A57,'درآمد ناشی از تغییر قیمت اوراق'!A:Q,9,0),0)</f>
        <v>0</v>
      </c>
      <c r="G57" s="3">
        <f>IFERROR(VLOOKUP(A57,'درآمد ناشی از فروش'!A:Q,9,0),0)</f>
        <v>0</v>
      </c>
      <c r="I57" s="3">
        <f t="shared" si="0"/>
        <v>19599959016</v>
      </c>
      <c r="K57" s="3">
        <v>230452200762</v>
      </c>
      <c r="M57" s="3">
        <f>IFERROR(VLOOKUP(A57,'درآمد ناشی از تغییر قیمت اوراق'!A:Q,17,0),0)</f>
        <v>26047122556</v>
      </c>
      <c r="O57" s="3">
        <f>IFERROR(VLOOKUP(A57,'درآمد ناشی از فروش'!A:Q,17,0),0)</f>
        <v>0</v>
      </c>
      <c r="Q57" s="3">
        <f t="shared" si="1"/>
        <v>256499323318</v>
      </c>
    </row>
    <row r="58" spans="1:17" ht="24" x14ac:dyDescent="0.25">
      <c r="A58" s="2" t="s">
        <v>82</v>
      </c>
      <c r="C58" s="3">
        <v>15436153838</v>
      </c>
      <c r="E58" s="3">
        <f>IFERROR(VLOOKUP(A58,'درآمد ناشی از تغییر قیمت اوراق'!A:Q,9,0),0)</f>
        <v>-45427635878</v>
      </c>
      <c r="G58" s="3">
        <f>IFERROR(VLOOKUP(A58,'درآمد ناشی از فروش'!A:Q,9,0),0)</f>
        <v>0</v>
      </c>
      <c r="I58" s="3">
        <f t="shared" si="0"/>
        <v>-29991482040</v>
      </c>
      <c r="K58" s="3">
        <v>65718412053</v>
      </c>
      <c r="M58" s="3">
        <f>IFERROR(VLOOKUP(A58,'درآمد ناشی از تغییر قیمت اوراق'!A:Q,17,0),0)</f>
        <v>-42482421088</v>
      </c>
      <c r="O58" s="3">
        <f>IFERROR(VLOOKUP(A58,'درآمد ناشی از فروش'!A:Q,17,0),0)</f>
        <v>0</v>
      </c>
      <c r="Q58" s="3">
        <f t="shared" si="1"/>
        <v>23235990965</v>
      </c>
    </row>
    <row r="59" spans="1:17" ht="24" x14ac:dyDescent="0.25">
      <c r="A59" s="2" t="s">
        <v>71</v>
      </c>
      <c r="C59" s="3">
        <v>40118826938</v>
      </c>
      <c r="E59" s="3">
        <f>IFERROR(VLOOKUP(A59,'درآمد ناشی از تغییر قیمت اوراق'!A:Q,9,0),0)</f>
        <v>0</v>
      </c>
      <c r="G59" s="3">
        <f>IFERROR(VLOOKUP(A59,'درآمد ناشی از فروش'!A:Q,9,0),0)</f>
        <v>0</v>
      </c>
      <c r="I59" s="3">
        <f t="shared" si="0"/>
        <v>40118826938</v>
      </c>
      <c r="K59" s="3">
        <v>460658606913</v>
      </c>
      <c r="M59" s="3">
        <f>IFERROR(VLOOKUP(A59,'درآمد ناشی از تغییر قیمت اوراق'!A:Q,17,0),0)</f>
        <v>66386900813</v>
      </c>
      <c r="O59" s="3">
        <f>IFERROR(VLOOKUP(A59,'درآمد ناشی از فروش'!A:Q,17,0),0)</f>
        <v>0</v>
      </c>
      <c r="Q59" s="3">
        <f t="shared" si="1"/>
        <v>527045507726</v>
      </c>
    </row>
    <row r="60" spans="1:17" ht="24" x14ac:dyDescent="0.25">
      <c r="A60" s="2" t="s">
        <v>81</v>
      </c>
      <c r="C60" s="3">
        <v>2594425636</v>
      </c>
      <c r="E60" s="3">
        <f>IFERROR(VLOOKUP(A60,'درآمد ناشی از تغییر قیمت اوراق'!A:Q,9,0),0)</f>
        <v>-2977322961</v>
      </c>
      <c r="G60" s="3">
        <f>IFERROR(VLOOKUP(A60,'درآمد ناشی از فروش'!A:Q,9,0),0)</f>
        <v>0</v>
      </c>
      <c r="I60" s="3">
        <f t="shared" si="0"/>
        <v>-382897325</v>
      </c>
      <c r="K60" s="3">
        <v>22312652268</v>
      </c>
      <c r="M60" s="3">
        <f>IFERROR(VLOOKUP(A60,'درآمد ناشی از تغییر قیمت اوراق'!A:Q,17,0),0)</f>
        <v>2082336359</v>
      </c>
      <c r="O60" s="3">
        <f>IFERROR(VLOOKUP(A60,'درآمد ناشی از فروش'!A:Q,17,0),0)</f>
        <v>0</v>
      </c>
      <c r="Q60" s="3">
        <f t="shared" si="1"/>
        <v>24394988627</v>
      </c>
    </row>
    <row r="61" spans="1:17" ht="24" x14ac:dyDescent="0.25">
      <c r="A61" s="2" t="s">
        <v>80</v>
      </c>
      <c r="C61" s="3">
        <v>2278583623</v>
      </c>
      <c r="E61" s="3">
        <f>IFERROR(VLOOKUP(A61,'درآمد ناشی از تغییر قیمت اوراق'!A:Q,9,0),0)</f>
        <v>-3927015079</v>
      </c>
      <c r="G61" s="3">
        <f>IFERROR(VLOOKUP(A61,'درآمد ناشی از فروش'!A:Q,9,0),0)</f>
        <v>0</v>
      </c>
      <c r="I61" s="3">
        <f t="shared" si="0"/>
        <v>-1648431456</v>
      </c>
      <c r="K61" s="3">
        <v>26447497712</v>
      </c>
      <c r="M61" s="3">
        <f>IFERROR(VLOOKUP(A61,'درآمد ناشی از تغییر قیمت اوراق'!A:Q,17,0),0)</f>
        <v>-8230561146</v>
      </c>
      <c r="O61" s="3">
        <f>IFERROR(VLOOKUP(A61,'درآمد ناشی از فروش'!A:Q,17,0),0)</f>
        <v>0</v>
      </c>
      <c r="Q61" s="3">
        <f t="shared" si="1"/>
        <v>18216936566</v>
      </c>
    </row>
    <row r="62" spans="1:17" ht="24" x14ac:dyDescent="0.25">
      <c r="A62" s="2" t="s">
        <v>79</v>
      </c>
      <c r="C62" s="3">
        <v>143782837731</v>
      </c>
      <c r="E62" s="3">
        <f>IFERROR(VLOOKUP(A62,'درآمد ناشی از تغییر قیمت اوراق'!A:Q,9,0),0)</f>
        <v>-134916316845</v>
      </c>
      <c r="G62" s="3">
        <f>IFERROR(VLOOKUP(A62,'درآمد ناشی از فروش'!A:Q,9,0),0)</f>
        <v>0</v>
      </c>
      <c r="I62" s="3">
        <f t="shared" si="0"/>
        <v>8866520886</v>
      </c>
      <c r="K62" s="3">
        <v>881071273253</v>
      </c>
      <c r="M62" s="3">
        <f>IFERROR(VLOOKUP(A62,'درآمد ناشی از تغییر قیمت اوراق'!A:Q,17,0),0)</f>
        <v>139211199895</v>
      </c>
      <c r="O62" s="3">
        <f>IFERROR(VLOOKUP(A62,'درآمد ناشی از فروش'!A:Q,17,0),0)</f>
        <v>0</v>
      </c>
      <c r="Q62" s="3">
        <f t="shared" si="1"/>
        <v>1020282473148</v>
      </c>
    </row>
    <row r="63" spans="1:17" ht="24" x14ac:dyDescent="0.25">
      <c r="A63" s="2" t="s">
        <v>74</v>
      </c>
      <c r="C63" s="3">
        <v>15585164836</v>
      </c>
      <c r="E63" s="3">
        <f>IFERROR(VLOOKUP(A63,'درآمد ناشی از تغییر قیمت اوراق'!A:Q,9,0),0)</f>
        <v>6280521073</v>
      </c>
      <c r="G63" s="3">
        <f>IFERROR(VLOOKUP(A63,'درآمد ناشی از فروش'!A:Q,9,0),0)</f>
        <v>0</v>
      </c>
      <c r="I63" s="3">
        <f t="shared" si="0"/>
        <v>21865685909</v>
      </c>
      <c r="K63" s="3">
        <v>180380264573</v>
      </c>
      <c r="M63" s="3">
        <f>IFERROR(VLOOKUP(A63,'درآمد ناشی از تغییر قیمت اوراق'!A:Q,17,0),0)</f>
        <v>69082732040</v>
      </c>
      <c r="O63" s="3">
        <f>IFERROR(VLOOKUP(A63,'درآمد ناشی از فروش'!A:Q,17,0),0)</f>
        <v>0</v>
      </c>
      <c r="Q63" s="3">
        <f t="shared" si="1"/>
        <v>249462996613</v>
      </c>
    </row>
    <row r="64" spans="1:17" ht="24" x14ac:dyDescent="0.25">
      <c r="A64" s="2" t="s">
        <v>78</v>
      </c>
      <c r="C64" s="3">
        <v>1126754109</v>
      </c>
      <c r="E64" s="3">
        <f>IFERROR(VLOOKUP(A64,'درآمد ناشی از تغییر قیمت اوراق'!A:Q,9,0),0)</f>
        <v>-1254897506</v>
      </c>
      <c r="G64" s="3">
        <f>IFERROR(VLOOKUP(A64,'درآمد ناشی از فروش'!A:Q,9,0),0)</f>
        <v>0</v>
      </c>
      <c r="I64" s="3">
        <f t="shared" si="0"/>
        <v>-128143397</v>
      </c>
      <c r="K64" s="3">
        <v>13313062665</v>
      </c>
      <c r="M64" s="3">
        <f>IFERROR(VLOOKUP(A64,'درآمد ناشی از تغییر قیمت اوراق'!A:Q,17,0),0)</f>
        <v>-3517500170</v>
      </c>
      <c r="O64" s="3">
        <f>IFERROR(VLOOKUP(A64,'درآمد ناشی از فروش'!A:Q,17,0),0)</f>
        <v>0</v>
      </c>
      <c r="Q64" s="3">
        <f t="shared" si="1"/>
        <v>9795562495</v>
      </c>
    </row>
    <row r="65" spans="1:17" ht="24" x14ac:dyDescent="0.25">
      <c r="A65" s="2" t="s">
        <v>70</v>
      </c>
      <c r="C65" s="3">
        <v>15328832643</v>
      </c>
      <c r="E65" s="3">
        <f>IFERROR(VLOOKUP(A65,'درآمد ناشی از تغییر قیمت اوراق'!A:Q,9,0),0)</f>
        <v>6627494615</v>
      </c>
      <c r="G65" s="3">
        <f>IFERROR(VLOOKUP(A65,'درآمد ناشی از فروش'!A:Q,9,0),0)</f>
        <v>0</v>
      </c>
      <c r="I65" s="3">
        <f t="shared" si="0"/>
        <v>21956327258</v>
      </c>
      <c r="K65" s="3">
        <v>180402364745</v>
      </c>
      <c r="M65" s="3">
        <f>IFERROR(VLOOKUP(A65,'درآمد ناشی از تغییر قیمت اوراق'!A:Q,17,0),0)</f>
        <v>32502521494</v>
      </c>
      <c r="O65" s="3">
        <f>IFERROR(VLOOKUP(A65,'درآمد ناشی از فروش'!A:Q,17,0),0)</f>
        <v>0</v>
      </c>
      <c r="Q65" s="3">
        <f t="shared" si="1"/>
        <v>212904886239</v>
      </c>
    </row>
    <row r="66" spans="1:17" ht="24" x14ac:dyDescent="0.25">
      <c r="A66" s="2" t="s">
        <v>67</v>
      </c>
      <c r="C66" s="3">
        <v>36650527623</v>
      </c>
      <c r="E66" s="3">
        <f>IFERROR(VLOOKUP(A66,'درآمد ناشی از تغییر قیمت اوراق'!A:Q,9,0),0)</f>
        <v>18038170485</v>
      </c>
      <c r="G66" s="3">
        <f>IFERROR(VLOOKUP(A66,'درآمد ناشی از فروش'!A:Q,9,0),0)</f>
        <v>0</v>
      </c>
      <c r="I66" s="3">
        <f t="shared" si="0"/>
        <v>54688698108</v>
      </c>
      <c r="K66" s="3">
        <v>407205625088</v>
      </c>
      <c r="M66" s="3">
        <f>IFERROR(VLOOKUP(A66,'درآمد ناشی از تغییر قیمت اوراق'!A:Q,17,0),0)</f>
        <v>176243159484</v>
      </c>
      <c r="O66" s="3">
        <f>IFERROR(VLOOKUP(A66,'درآمد ناشی از فروش'!A:Q,17,0),0)</f>
        <v>0</v>
      </c>
      <c r="Q66" s="3">
        <f t="shared" si="1"/>
        <v>583448784572</v>
      </c>
    </row>
    <row r="67" spans="1:17" ht="24" x14ac:dyDescent="0.25">
      <c r="A67" s="2" t="s">
        <v>94</v>
      </c>
      <c r="C67" s="3">
        <v>0</v>
      </c>
      <c r="E67" s="3">
        <f>IFERROR(VLOOKUP(A67,'درآمد ناشی از تغییر قیمت اوراق'!A:Q,9,0),0)</f>
        <v>-10945622951</v>
      </c>
      <c r="G67" s="3">
        <f>IFERROR(VLOOKUP(A67,'درآمد ناشی از فروش'!A:Q,9,0),0)</f>
        <v>0</v>
      </c>
      <c r="I67" s="3">
        <f t="shared" si="0"/>
        <v>-10945622951</v>
      </c>
      <c r="K67" s="3">
        <v>0</v>
      </c>
      <c r="M67" s="3">
        <f>IFERROR(VLOOKUP(A67,'درآمد ناشی از تغییر قیمت اوراق'!A:Q,17,0),0)</f>
        <v>-10945622951</v>
      </c>
      <c r="O67" s="3">
        <f>IFERROR(VLOOKUP(A67,'درآمد ناشی از فروش'!A:Q,17,0),0)</f>
        <v>0</v>
      </c>
      <c r="Q67" s="3">
        <f t="shared" si="1"/>
        <v>-10945622951</v>
      </c>
    </row>
    <row r="68" spans="1:17" ht="24" x14ac:dyDescent="0.25">
      <c r="A68" s="2" t="s">
        <v>42</v>
      </c>
      <c r="C68" s="3">
        <v>0</v>
      </c>
      <c r="E68" s="3">
        <f>IFERROR(VLOOKUP(A68,'درآمد ناشی از تغییر قیمت اوراق'!A:Q,9,0),0)</f>
        <v>88790781239</v>
      </c>
      <c r="G68" s="3">
        <f>IFERROR(VLOOKUP(A68,'درآمد ناشی از فروش'!A:Q,9,0),0)</f>
        <v>0</v>
      </c>
      <c r="I68" s="3">
        <f t="shared" si="0"/>
        <v>88790781239</v>
      </c>
      <c r="K68" s="3">
        <v>0</v>
      </c>
      <c r="M68" s="3">
        <f>IFERROR(VLOOKUP(A68,'درآمد ناشی از تغییر قیمت اوراق'!A:Q,17,0),0)</f>
        <v>88485782246</v>
      </c>
      <c r="O68" s="3">
        <f>IFERROR(VLOOKUP(A68,'درآمد ناشی از فروش'!A:Q,17,0),0)</f>
        <v>0</v>
      </c>
      <c r="Q68" s="3">
        <f t="shared" si="1"/>
        <v>88485782246</v>
      </c>
    </row>
    <row r="69" spans="1:17" ht="24" x14ac:dyDescent="0.25">
      <c r="A69" s="2" t="s">
        <v>47</v>
      </c>
      <c r="C69" s="3">
        <v>0</v>
      </c>
      <c r="E69" s="3">
        <f>IFERROR(VLOOKUP(A69,'درآمد ناشی از تغییر قیمت اوراق'!A:Q,9,0),0)</f>
        <v>81788227213</v>
      </c>
      <c r="G69" s="3">
        <f>IFERROR(VLOOKUP(A69,'درآمد ناشی از فروش'!A:Q,9,0),0)</f>
        <v>0</v>
      </c>
      <c r="I69" s="3">
        <f t="shared" si="0"/>
        <v>81788227213</v>
      </c>
      <c r="K69" s="3">
        <v>0</v>
      </c>
      <c r="M69" s="3">
        <f>IFERROR(VLOOKUP(A69,'درآمد ناشی از تغییر قیمت اوراق'!A:Q,17,0),0)</f>
        <v>184421635383</v>
      </c>
      <c r="O69" s="3">
        <f>IFERROR(VLOOKUP(A69,'درآمد ناشی از فروش'!A:Q,17,0),0)</f>
        <v>0</v>
      </c>
      <c r="Q69" s="3">
        <f t="shared" si="1"/>
        <v>184421635383</v>
      </c>
    </row>
    <row r="70" spans="1:17" ht="24" x14ac:dyDescent="0.25">
      <c r="A70" s="2" t="s">
        <v>75</v>
      </c>
      <c r="C70" s="3">
        <v>0</v>
      </c>
      <c r="E70" s="3">
        <f>IFERROR(VLOOKUP(A70,'درآمد ناشی از تغییر قیمت اوراق'!A:Q,9,0),0)</f>
        <v>0</v>
      </c>
      <c r="G70" s="3">
        <f>IFERROR(VLOOKUP(A70,'درآمد ناشی از فروش'!A:Q,9,0),0)</f>
        <v>0</v>
      </c>
      <c r="I70" s="3">
        <f t="shared" si="0"/>
        <v>0</v>
      </c>
      <c r="K70" s="3">
        <v>0</v>
      </c>
      <c r="M70" s="3">
        <f>IFERROR(VLOOKUP(A70,'درآمد ناشی از تغییر قیمت اوراق'!A:Q,17,0),0)</f>
        <v>-308253551</v>
      </c>
      <c r="O70" s="3">
        <f>IFERROR(VLOOKUP(A70,'درآمد ناشی از فروش'!A:Q,17,0),0)</f>
        <v>0</v>
      </c>
      <c r="Q70" s="3">
        <f t="shared" si="1"/>
        <v>-308253551</v>
      </c>
    </row>
    <row r="71" spans="1:17" ht="24" x14ac:dyDescent="0.25">
      <c r="A71" s="2" t="s">
        <v>44</v>
      </c>
      <c r="C71" s="3">
        <v>0</v>
      </c>
      <c r="E71" s="3">
        <f>IFERROR(VLOOKUP(A71,'درآمد ناشی از تغییر قیمت اوراق'!A:Q,9,0),0)</f>
        <v>105490566651</v>
      </c>
      <c r="G71" s="3">
        <f>IFERROR(VLOOKUP(A71,'درآمد ناشی از فروش'!A:Q,9,0),0)</f>
        <v>0</v>
      </c>
      <c r="I71" s="3">
        <f t="shared" si="0"/>
        <v>105490566651</v>
      </c>
      <c r="K71" s="3">
        <v>0</v>
      </c>
      <c r="M71" s="3">
        <f>IFERROR(VLOOKUP(A71,'درآمد ناشی از تغییر قیمت اوراق'!A:Q,17,0),0)</f>
        <v>105490566651</v>
      </c>
      <c r="O71" s="3">
        <f>IFERROR(VLOOKUP(A71,'درآمد ناشی از فروش'!A:Q,17,0),0)</f>
        <v>0</v>
      </c>
      <c r="Q71" s="3">
        <f t="shared" si="1"/>
        <v>105490566651</v>
      </c>
    </row>
    <row r="72" spans="1:17" ht="24" x14ac:dyDescent="0.25">
      <c r="A72" s="2" t="s">
        <v>41</v>
      </c>
      <c r="C72" s="3">
        <v>0</v>
      </c>
      <c r="E72" s="3">
        <f>IFERROR(VLOOKUP(A72,'درآمد ناشی از تغییر قیمت اوراق'!A:Q,9,0),0)</f>
        <v>361094323500</v>
      </c>
      <c r="G72" s="3">
        <f>IFERROR(VLOOKUP(A72,'درآمد ناشی از فروش'!A:Q,9,0),0)</f>
        <v>0</v>
      </c>
      <c r="I72" s="3">
        <f t="shared" si="0"/>
        <v>361094323500</v>
      </c>
      <c r="K72" s="3">
        <v>0</v>
      </c>
      <c r="M72" s="3">
        <f>IFERROR(VLOOKUP(A72,'درآمد ناشی از تغییر قیمت اوراق'!A:Q,17,0),0)</f>
        <v>357507122002</v>
      </c>
      <c r="O72" s="3">
        <f>IFERROR(VLOOKUP(A72,'درآمد ناشی از فروش'!A:Q,17,0),0)</f>
        <v>0</v>
      </c>
      <c r="Q72" s="3">
        <f t="shared" si="1"/>
        <v>357507122002</v>
      </c>
    </row>
    <row r="73" spans="1:17" ht="24" x14ac:dyDescent="0.25">
      <c r="A73" s="2" t="s">
        <v>46</v>
      </c>
      <c r="C73" s="3">
        <v>0</v>
      </c>
      <c r="E73" s="3">
        <f>IFERROR(VLOOKUP(A73,'درآمد ناشی از تغییر قیمت اوراق'!A:Q,9,0),0)</f>
        <v>41448626004</v>
      </c>
      <c r="G73" s="3">
        <f>IFERROR(VLOOKUP(A73,'درآمد ناشی از فروش'!A:Q,9,0),0)</f>
        <v>0</v>
      </c>
      <c r="I73" s="3">
        <f t="shared" ref="I73:I98" si="2">+G73+E73+C73</f>
        <v>41448626004</v>
      </c>
      <c r="K73" s="3">
        <v>0</v>
      </c>
      <c r="M73" s="3">
        <f>IFERROR(VLOOKUP(A73,'درآمد ناشی از تغییر قیمت اوراق'!A:Q,17,0),0)</f>
        <v>11622722317</v>
      </c>
      <c r="O73" s="3">
        <f>IFERROR(VLOOKUP(A73,'درآمد ناشی از فروش'!A:Q,17,0),0)</f>
        <v>0</v>
      </c>
      <c r="Q73" s="3">
        <f t="shared" ref="Q73:Q98" si="3">+O73+M73+K73</f>
        <v>11622722317</v>
      </c>
    </row>
    <row r="74" spans="1:17" ht="24" x14ac:dyDescent="0.25">
      <c r="A74" s="2" t="s">
        <v>48</v>
      </c>
      <c r="C74" s="3">
        <v>0</v>
      </c>
      <c r="E74" s="3">
        <f>IFERROR(VLOOKUP(A74,'درآمد ناشی از تغییر قیمت اوراق'!A:Q,9,0),0)</f>
        <v>5095999613</v>
      </c>
      <c r="G74" s="3">
        <f>IFERROR(VLOOKUP(A74,'درآمد ناشی از فروش'!A:Q,9,0),0)</f>
        <v>0</v>
      </c>
      <c r="I74" s="3">
        <f t="shared" si="2"/>
        <v>5095999613</v>
      </c>
      <c r="K74" s="3">
        <v>0</v>
      </c>
      <c r="M74" s="3">
        <f>IFERROR(VLOOKUP(A74,'درآمد ناشی از تغییر قیمت اوراق'!A:Q,17,0),0)</f>
        <v>31071870048</v>
      </c>
      <c r="O74" s="3">
        <f>IFERROR(VLOOKUP(A74,'درآمد ناشی از فروش'!A:Q,17,0),0)</f>
        <v>0</v>
      </c>
      <c r="Q74" s="3">
        <f t="shared" si="3"/>
        <v>31071870048</v>
      </c>
    </row>
    <row r="75" spans="1:17" ht="24" x14ac:dyDescent="0.25">
      <c r="A75" s="2" t="s">
        <v>53</v>
      </c>
      <c r="C75" s="3">
        <v>0</v>
      </c>
      <c r="E75" s="3">
        <f>IFERROR(VLOOKUP(A75,'درآمد ناشی از تغییر قیمت اوراق'!A:Q,9,0),0)</f>
        <v>5398930850</v>
      </c>
      <c r="G75" s="3">
        <f>IFERROR(VLOOKUP(A75,'درآمد ناشی از فروش'!A:Q,9,0),0)</f>
        <v>0</v>
      </c>
      <c r="I75" s="3">
        <f t="shared" si="2"/>
        <v>5398930850</v>
      </c>
      <c r="K75" s="3">
        <v>0</v>
      </c>
      <c r="M75" s="3">
        <f>IFERROR(VLOOKUP(A75,'درآمد ناشی از تغییر قیمت اوراق'!A:Q,17,0),0)</f>
        <v>29149200639</v>
      </c>
      <c r="O75" s="3">
        <f>IFERROR(VLOOKUP(A75,'درآمد ناشی از فروش'!A:Q,17,0),0)</f>
        <v>0</v>
      </c>
      <c r="Q75" s="3">
        <f t="shared" si="3"/>
        <v>29149200639</v>
      </c>
    </row>
    <row r="76" spans="1:17" ht="24" x14ac:dyDescent="0.25">
      <c r="A76" s="2" t="s">
        <v>52</v>
      </c>
      <c r="C76" s="3">
        <v>0</v>
      </c>
      <c r="E76" s="3">
        <f>IFERROR(VLOOKUP(A76,'درآمد ناشی از تغییر قیمت اوراق'!A:Q,9,0),0)</f>
        <v>1061880445</v>
      </c>
      <c r="G76" s="3">
        <f>IFERROR(VLOOKUP(A76,'درآمد ناشی از فروش'!A:Q,9,0),0)</f>
        <v>0</v>
      </c>
      <c r="I76" s="3">
        <f t="shared" si="2"/>
        <v>1061880445</v>
      </c>
      <c r="K76" s="3">
        <v>0</v>
      </c>
      <c r="M76" s="3">
        <f>IFERROR(VLOOKUP(A76,'درآمد ناشی از تغییر قیمت اوراق'!A:Q,17,0),0)</f>
        <v>6438596826</v>
      </c>
      <c r="O76" s="3">
        <f>IFERROR(VLOOKUP(A76,'درآمد ناشی از فروش'!A:Q,17,0),0)</f>
        <v>0</v>
      </c>
      <c r="Q76" s="3">
        <f t="shared" si="3"/>
        <v>6438596826</v>
      </c>
    </row>
    <row r="77" spans="1:17" ht="24" x14ac:dyDescent="0.25">
      <c r="A77" s="2" t="s">
        <v>51</v>
      </c>
      <c r="C77" s="3">
        <v>0</v>
      </c>
      <c r="E77" s="3">
        <f>IFERROR(VLOOKUP(A77,'درآمد ناشی از تغییر قیمت اوراق'!A:Q,9,0),0)</f>
        <v>738425851</v>
      </c>
      <c r="G77" s="3">
        <f>IFERROR(VLOOKUP(A77,'درآمد ناشی از فروش'!A:Q,9,0),0)</f>
        <v>0</v>
      </c>
      <c r="I77" s="3">
        <f t="shared" si="2"/>
        <v>738425851</v>
      </c>
      <c r="K77" s="3">
        <v>0</v>
      </c>
      <c r="M77" s="3">
        <f>IFERROR(VLOOKUP(A77,'درآمد ناشی از تغییر قیمت اوراق'!A:Q,17,0),0)</f>
        <v>4323244741</v>
      </c>
      <c r="O77" s="3">
        <f>IFERROR(VLOOKUP(A77,'درآمد ناشی از فروش'!A:Q,17,0),0)</f>
        <v>0</v>
      </c>
      <c r="Q77" s="3">
        <f t="shared" si="3"/>
        <v>4323244741</v>
      </c>
    </row>
    <row r="78" spans="1:17" ht="24" x14ac:dyDescent="0.25">
      <c r="A78" s="2" t="s">
        <v>57</v>
      </c>
      <c r="C78" s="3">
        <v>0</v>
      </c>
      <c r="E78" s="3">
        <f>IFERROR(VLOOKUP(A78,'درآمد ناشی از تغییر قیمت اوراق'!A:Q,9,0),0)</f>
        <v>4223851506</v>
      </c>
      <c r="G78" s="3">
        <f>IFERROR(VLOOKUP(A78,'درآمد ناشی از فروش'!A:Q,9,0),0)</f>
        <v>0</v>
      </c>
      <c r="I78" s="3">
        <f t="shared" si="2"/>
        <v>4223851506</v>
      </c>
      <c r="K78" s="3">
        <v>0</v>
      </c>
      <c r="M78" s="3">
        <f>IFERROR(VLOOKUP(A78,'درآمد ناشی از تغییر قیمت اوراق'!A:Q,17,0),0)</f>
        <v>42490558203</v>
      </c>
      <c r="O78" s="3">
        <f>IFERROR(VLOOKUP(A78,'درآمد ناشی از فروش'!A:Q,17,0),0)</f>
        <v>0</v>
      </c>
      <c r="Q78" s="3">
        <f t="shared" si="3"/>
        <v>42490558203</v>
      </c>
    </row>
    <row r="79" spans="1:17" ht="24" x14ac:dyDescent="0.25">
      <c r="A79" s="2" t="s">
        <v>56</v>
      </c>
      <c r="C79" s="3">
        <v>0</v>
      </c>
      <c r="E79" s="3">
        <f>IFERROR(VLOOKUP(A79,'درآمد ناشی از تغییر قیمت اوراق'!A:Q,9,0),0)</f>
        <v>5858145283</v>
      </c>
      <c r="G79" s="3">
        <f>IFERROR(VLOOKUP(A79,'درآمد ناشی از فروش'!A:Q,9,0),0)</f>
        <v>0</v>
      </c>
      <c r="I79" s="3">
        <f t="shared" si="2"/>
        <v>5858145283</v>
      </c>
      <c r="K79" s="3">
        <v>0</v>
      </c>
      <c r="M79" s="3">
        <f>IFERROR(VLOOKUP(A79,'درآمد ناشی از تغییر قیمت اوراق'!A:Q,17,0),0)</f>
        <v>59332597127</v>
      </c>
      <c r="O79" s="3">
        <f>IFERROR(VLOOKUP(A79,'درآمد ناشی از فروش'!A:Q,17,0),0)</f>
        <v>0</v>
      </c>
      <c r="Q79" s="3">
        <f t="shared" si="3"/>
        <v>59332597127</v>
      </c>
    </row>
    <row r="80" spans="1:17" ht="24" x14ac:dyDescent="0.25">
      <c r="A80" s="2" t="s">
        <v>58</v>
      </c>
      <c r="C80" s="3">
        <v>0</v>
      </c>
      <c r="E80" s="3">
        <f>IFERROR(VLOOKUP(A80,'درآمد ناشی از تغییر قیمت اوراق'!A:Q,9,0),0)</f>
        <v>667217530</v>
      </c>
      <c r="G80" s="3">
        <f>IFERROR(VLOOKUP(A80,'درآمد ناشی از فروش'!A:Q,9,0),0)</f>
        <v>0</v>
      </c>
      <c r="I80" s="3">
        <f t="shared" si="2"/>
        <v>667217530</v>
      </c>
      <c r="K80" s="3">
        <v>0</v>
      </c>
      <c r="M80" s="3">
        <f>IFERROR(VLOOKUP(A80,'درآمد ناشی از تغییر قیمت اوراق'!A:Q,17,0),0)</f>
        <v>4373011845</v>
      </c>
      <c r="O80" s="3">
        <f>IFERROR(VLOOKUP(A80,'درآمد ناشی از فروش'!A:Q,17,0),0)</f>
        <v>0</v>
      </c>
      <c r="Q80" s="3">
        <f t="shared" si="3"/>
        <v>4373011845</v>
      </c>
    </row>
    <row r="81" spans="1:17" ht="24" x14ac:dyDescent="0.25">
      <c r="A81" s="2" t="s">
        <v>45</v>
      </c>
      <c r="C81" s="3">
        <v>0</v>
      </c>
      <c r="E81" s="3">
        <f>IFERROR(VLOOKUP(A81,'درآمد ناشی از تغییر قیمت اوراق'!A:Q,9,0),0)</f>
        <v>29503734848</v>
      </c>
      <c r="G81" s="3">
        <f>IFERROR(VLOOKUP(A81,'درآمد ناشی از فروش'!A:Q,9,0),0)</f>
        <v>0</v>
      </c>
      <c r="I81" s="3">
        <f t="shared" si="2"/>
        <v>29503734848</v>
      </c>
      <c r="K81" s="3">
        <v>0</v>
      </c>
      <c r="M81" s="3">
        <f>IFERROR(VLOOKUP(A81,'درآمد ناشی از تغییر قیمت اوراق'!A:Q,17,0),0)</f>
        <v>300612824908</v>
      </c>
      <c r="O81" s="3">
        <f>IFERROR(VLOOKUP(A81,'درآمد ناشی از فروش'!A:Q,17,0),0)</f>
        <v>0</v>
      </c>
      <c r="Q81" s="3">
        <f t="shared" si="3"/>
        <v>300612824908</v>
      </c>
    </row>
    <row r="82" spans="1:17" ht="24" x14ac:dyDescent="0.25">
      <c r="A82" s="2" t="s">
        <v>43</v>
      </c>
      <c r="C82" s="3">
        <v>0</v>
      </c>
      <c r="E82" s="3">
        <f>IFERROR(VLOOKUP(A82,'درآمد ناشی از تغییر قیمت اوراق'!A:Q,9,0),0)</f>
        <v>-2925449088</v>
      </c>
      <c r="G82" s="3">
        <f>IFERROR(VLOOKUP(A82,'درآمد ناشی از فروش'!A:Q,9,0),0)</f>
        <v>0</v>
      </c>
      <c r="I82" s="3">
        <f t="shared" si="2"/>
        <v>-2925449088</v>
      </c>
      <c r="K82" s="3">
        <v>0</v>
      </c>
      <c r="M82" s="3">
        <f>IFERROR(VLOOKUP(A82,'درآمد ناشی از تغییر قیمت اوراق'!A:Q,17,0),0)</f>
        <v>4498792508</v>
      </c>
      <c r="O82" s="3">
        <f>IFERROR(VLOOKUP(A82,'درآمد ناشی از فروش'!A:Q,17,0),0)</f>
        <v>0</v>
      </c>
      <c r="Q82" s="3">
        <f t="shared" si="3"/>
        <v>4498792508</v>
      </c>
    </row>
    <row r="83" spans="1:17" ht="24" x14ac:dyDescent="0.25">
      <c r="A83" s="2" t="s">
        <v>60</v>
      </c>
      <c r="C83" s="3">
        <v>0</v>
      </c>
      <c r="E83" s="3">
        <f>IFERROR(VLOOKUP(A83,'درآمد ناشی از تغییر قیمت اوراق'!A:Q,9,0),0)</f>
        <v>15163318708</v>
      </c>
      <c r="G83" s="3">
        <f>IFERROR(VLOOKUP(A83,'درآمد ناشی از فروش'!A:Q,9,0),0)</f>
        <v>0</v>
      </c>
      <c r="I83" s="3">
        <f t="shared" si="2"/>
        <v>15163318708</v>
      </c>
      <c r="K83" s="3">
        <v>0</v>
      </c>
      <c r="M83" s="3">
        <f>IFERROR(VLOOKUP(A83,'درآمد ناشی از تغییر قیمت اوراق'!A:Q,17,0),0)</f>
        <v>179456404268</v>
      </c>
      <c r="O83" s="3">
        <f>IFERROR(VLOOKUP(A83,'درآمد ناشی از فروش'!A:Q,17,0),0)</f>
        <v>0</v>
      </c>
      <c r="Q83" s="3">
        <f t="shared" si="3"/>
        <v>179456404268</v>
      </c>
    </row>
    <row r="84" spans="1:17" ht="24" x14ac:dyDescent="0.25">
      <c r="A84" s="2" t="s">
        <v>59</v>
      </c>
      <c r="C84" s="3">
        <v>0</v>
      </c>
      <c r="E84" s="3">
        <f>IFERROR(VLOOKUP(A84,'درآمد ناشی از تغییر قیمت اوراق'!A:Q,9,0),0)</f>
        <v>12149757511</v>
      </c>
      <c r="G84" s="3">
        <f>IFERROR(VLOOKUP(A84,'درآمد ناشی از فروش'!A:Q,9,0),0)</f>
        <v>0</v>
      </c>
      <c r="I84" s="3">
        <f t="shared" si="2"/>
        <v>12149757511</v>
      </c>
      <c r="K84" s="3">
        <v>0</v>
      </c>
      <c r="M84" s="3">
        <f>IFERROR(VLOOKUP(A84,'درآمد ناشی از تغییر قیمت اوراق'!A:Q,17,0),0)</f>
        <v>152101909346</v>
      </c>
      <c r="O84" s="3">
        <f>IFERROR(VLOOKUP(A84,'درآمد ناشی از فروش'!A:Q,17,0),0)</f>
        <v>0</v>
      </c>
      <c r="Q84" s="3">
        <f t="shared" si="3"/>
        <v>152101909346</v>
      </c>
    </row>
    <row r="85" spans="1:17" ht="24" x14ac:dyDescent="0.25">
      <c r="A85" s="2" t="s">
        <v>64</v>
      </c>
      <c r="C85" s="3">
        <v>0</v>
      </c>
      <c r="E85" s="3">
        <f>IFERROR(VLOOKUP(A85,'درآمد ناشی از تغییر قیمت اوراق'!A:Q,9,0),0)</f>
        <v>117165065</v>
      </c>
      <c r="G85" s="3">
        <f>IFERROR(VLOOKUP(A85,'درآمد ناشی از فروش'!A:Q,9,0),0)</f>
        <v>0</v>
      </c>
      <c r="I85" s="3">
        <f t="shared" si="2"/>
        <v>117165065</v>
      </c>
      <c r="K85" s="3">
        <v>0</v>
      </c>
      <c r="M85" s="3">
        <f>IFERROR(VLOOKUP(A85,'درآمد ناشی از تغییر قیمت اوراق'!A:Q,17,0),0)</f>
        <v>1366866768</v>
      </c>
      <c r="O85" s="3">
        <f>IFERROR(VLOOKUP(A85,'درآمد ناشی از فروش'!A:Q,17,0),0)</f>
        <v>0</v>
      </c>
      <c r="Q85" s="3">
        <f t="shared" si="3"/>
        <v>1366866768</v>
      </c>
    </row>
    <row r="86" spans="1:17" ht="24" x14ac:dyDescent="0.25">
      <c r="A86" s="2" t="s">
        <v>65</v>
      </c>
      <c r="C86" s="3">
        <v>0</v>
      </c>
      <c r="E86" s="3">
        <f>IFERROR(VLOOKUP(A86,'درآمد ناشی از تغییر قیمت اوراق'!A:Q,9,0),0)</f>
        <v>1924353257</v>
      </c>
      <c r="G86" s="3">
        <f>IFERROR(VLOOKUP(A86,'درآمد ناشی از فروش'!A:Q,9,0),0)</f>
        <v>0</v>
      </c>
      <c r="I86" s="3">
        <f t="shared" si="2"/>
        <v>1924353257</v>
      </c>
      <c r="K86" s="3">
        <v>0</v>
      </c>
      <c r="M86" s="3">
        <f>IFERROR(VLOOKUP(A86,'درآمد ناشی از تغییر قیمت اوراق'!A:Q,17,0),0)</f>
        <v>17676902034</v>
      </c>
      <c r="O86" s="3">
        <f>IFERROR(VLOOKUP(A86,'درآمد ناشی از فروش'!A:Q,17,0),0)</f>
        <v>0</v>
      </c>
      <c r="Q86" s="3">
        <f t="shared" si="3"/>
        <v>17676902034</v>
      </c>
    </row>
    <row r="87" spans="1:17" ht="24" x14ac:dyDescent="0.25">
      <c r="A87" s="2" t="s">
        <v>63</v>
      </c>
      <c r="C87" s="3">
        <v>0</v>
      </c>
      <c r="E87" s="3">
        <f>IFERROR(VLOOKUP(A87,'درآمد ناشی از تغییر قیمت اوراق'!A:Q,9,0),0)</f>
        <v>30596191302</v>
      </c>
      <c r="G87" s="3">
        <f>IFERROR(VLOOKUP(A87,'درآمد ناشی از فروش'!A:Q,9,0),0)</f>
        <v>0</v>
      </c>
      <c r="I87" s="3">
        <f t="shared" si="2"/>
        <v>30596191302</v>
      </c>
      <c r="K87" s="3">
        <v>0</v>
      </c>
      <c r="M87" s="3">
        <f>IFERROR(VLOOKUP(A87,'درآمد ناشی از تغییر قیمت اوراق'!A:Q,17,0),0)</f>
        <v>258428445867</v>
      </c>
      <c r="O87" s="3">
        <f>IFERROR(VLOOKUP(A87,'درآمد ناشی از فروش'!A:Q,17,0),0)</f>
        <v>0</v>
      </c>
      <c r="Q87" s="3">
        <f t="shared" si="3"/>
        <v>258428445867</v>
      </c>
    </row>
    <row r="88" spans="1:17" ht="24" x14ac:dyDescent="0.25">
      <c r="A88" s="2" t="s">
        <v>62</v>
      </c>
      <c r="C88" s="3">
        <v>0</v>
      </c>
      <c r="E88" s="3">
        <f>IFERROR(VLOOKUP(A88,'درآمد ناشی از تغییر قیمت اوراق'!A:Q,9,0),0)</f>
        <v>3904952225</v>
      </c>
      <c r="G88" s="3">
        <f>IFERROR(VLOOKUP(A88,'درآمد ناشی از فروش'!A:Q,9,0),0)</f>
        <v>0</v>
      </c>
      <c r="I88" s="3">
        <f t="shared" si="2"/>
        <v>3904952225</v>
      </c>
      <c r="K88" s="3">
        <v>0</v>
      </c>
      <c r="M88" s="3">
        <f>IFERROR(VLOOKUP(A88,'درآمد ناشی از تغییر قیمت اوراق'!A:Q,17,0),0)</f>
        <v>43461165834</v>
      </c>
      <c r="O88" s="3">
        <f>IFERROR(VLOOKUP(A88,'درآمد ناشی از فروش'!A:Q,17,0),0)</f>
        <v>0</v>
      </c>
      <c r="Q88" s="3">
        <f t="shared" si="3"/>
        <v>43461165834</v>
      </c>
    </row>
    <row r="89" spans="1:17" ht="24" x14ac:dyDescent="0.25">
      <c r="A89" s="2" t="s">
        <v>61</v>
      </c>
      <c r="C89" s="3">
        <v>0</v>
      </c>
      <c r="E89" s="3">
        <f>IFERROR(VLOOKUP(A89,'درآمد ناشی از تغییر قیمت اوراق'!A:Q,9,0),0)</f>
        <v>39645305535</v>
      </c>
      <c r="G89" s="3">
        <f>IFERROR(VLOOKUP(A89,'درآمد ناشی از فروش'!A:Q,9,0),0)</f>
        <v>0</v>
      </c>
      <c r="I89" s="3">
        <f t="shared" si="2"/>
        <v>39645305535</v>
      </c>
      <c r="K89" s="3">
        <v>0</v>
      </c>
      <c r="M89" s="3">
        <f>IFERROR(VLOOKUP(A89,'درآمد ناشی از تغییر قیمت اوراق'!A:Q,17,0),0)</f>
        <v>326323864307</v>
      </c>
      <c r="O89" s="3">
        <f>IFERROR(VLOOKUP(A89,'درآمد ناشی از فروش'!A:Q,17,0),0)</f>
        <v>0</v>
      </c>
      <c r="Q89" s="3">
        <f t="shared" si="3"/>
        <v>326323864307</v>
      </c>
    </row>
    <row r="90" spans="1:17" ht="24" x14ac:dyDescent="0.25">
      <c r="A90" s="2" t="s">
        <v>55</v>
      </c>
      <c r="C90" s="3">
        <v>0</v>
      </c>
      <c r="E90" s="3">
        <f>IFERROR(VLOOKUP(A90,'درآمد ناشی از تغییر قیمت اوراق'!A:Q,9,0),0)</f>
        <v>2492893902</v>
      </c>
      <c r="G90" s="3">
        <f>IFERROR(VLOOKUP(A90,'درآمد ناشی از فروش'!A:Q,9,0),0)</f>
        <v>0</v>
      </c>
      <c r="I90" s="3">
        <f t="shared" si="2"/>
        <v>2492893902</v>
      </c>
      <c r="K90" s="3">
        <v>0</v>
      </c>
      <c r="M90" s="3">
        <f>IFERROR(VLOOKUP(A90,'درآمد ناشی از تغییر قیمت اوراق'!A:Q,17,0),0)</f>
        <v>30624904673</v>
      </c>
      <c r="O90" s="3">
        <f>IFERROR(VLOOKUP(A90,'درآمد ناشی از فروش'!A:Q,17,0),0)</f>
        <v>0</v>
      </c>
      <c r="Q90" s="3">
        <f t="shared" si="3"/>
        <v>30624904673</v>
      </c>
    </row>
    <row r="91" spans="1:17" ht="24" x14ac:dyDescent="0.25">
      <c r="A91" s="2" t="s">
        <v>54</v>
      </c>
      <c r="C91" s="3">
        <v>0</v>
      </c>
      <c r="E91" s="3">
        <f>IFERROR(VLOOKUP(A91,'درآمد ناشی از تغییر قیمت اوراق'!A:Q,9,0),0)</f>
        <v>1685591464</v>
      </c>
      <c r="G91" s="3">
        <f>IFERROR(VLOOKUP(A91,'درآمد ناشی از فروش'!A:Q,9,0),0)</f>
        <v>0</v>
      </c>
      <c r="I91" s="3">
        <f>+G91+E91+C91</f>
        <v>1685591464</v>
      </c>
      <c r="K91" s="3">
        <v>0</v>
      </c>
      <c r="M91" s="3">
        <f>IFERROR(VLOOKUP(A91,'درآمد ناشی از تغییر قیمت اوراق'!A:Q,17,0),0)</f>
        <v>19250372047</v>
      </c>
      <c r="O91" s="3">
        <f>IFERROR(VLOOKUP(A91,'درآمد ناشی از فروش'!A:Q,17,0),0)</f>
        <v>0</v>
      </c>
      <c r="Q91" s="3">
        <f t="shared" si="3"/>
        <v>19250372047</v>
      </c>
    </row>
    <row r="92" spans="1:17" ht="24" x14ac:dyDescent="0.25">
      <c r="A92" s="2" t="s">
        <v>277</v>
      </c>
      <c r="C92" s="3">
        <v>0</v>
      </c>
      <c r="E92" s="3">
        <f>IFERROR(VLOOKUP(A92,'درآمد ناشی از تغییر قیمت اوراق'!A:Q,9,0),0)</f>
        <v>0</v>
      </c>
      <c r="G92" s="3">
        <f>IFERROR(VLOOKUP(A92,'درآمد ناشی از فروش'!A:Q,9,0),0)</f>
        <v>0</v>
      </c>
      <c r="I92" s="3">
        <f t="shared" si="2"/>
        <v>0</v>
      </c>
      <c r="K92" s="3">
        <v>13464705819</v>
      </c>
      <c r="M92" s="3">
        <f>IFERROR(VLOOKUP(A92,'درآمد ناشی از تغییر قیمت اوراق'!A:Q,17,0),0)</f>
        <v>0</v>
      </c>
      <c r="O92" s="3">
        <f>IFERROR(VLOOKUP(A92,'درآمد ناشی از فروش'!A:Q,17,0),0)</f>
        <v>0</v>
      </c>
      <c r="Q92" s="3">
        <f t="shared" si="3"/>
        <v>13464705819</v>
      </c>
    </row>
    <row r="93" spans="1:17" ht="24" x14ac:dyDescent="0.25">
      <c r="A93" s="2" t="s">
        <v>278</v>
      </c>
      <c r="C93" s="3">
        <v>0</v>
      </c>
      <c r="E93" s="3">
        <f>IFERROR(VLOOKUP(A93,'درآمد ناشی از تغییر قیمت اوراق'!A:Q,9,0),0)</f>
        <v>0</v>
      </c>
      <c r="G93" s="3">
        <f>IFERROR(VLOOKUP(A93,'درآمد ناشی از فروش'!A:Q,9,0),0)</f>
        <v>0</v>
      </c>
      <c r="I93" s="3">
        <f t="shared" si="2"/>
        <v>0</v>
      </c>
      <c r="K93" s="3">
        <v>40000000000</v>
      </c>
      <c r="M93" s="3">
        <f>IFERROR(VLOOKUP(A93,'درآمد ناشی از تغییر قیمت اوراق'!A:Q,17,0),0)</f>
        <v>0</v>
      </c>
      <c r="O93" s="3">
        <f>IFERROR(VLOOKUP(A93,'درآمد ناشی از فروش'!A:Q,17,0),0)</f>
        <v>0</v>
      </c>
      <c r="Q93" s="3">
        <f t="shared" si="3"/>
        <v>40000000000</v>
      </c>
    </row>
    <row r="94" spans="1:17" ht="24" x14ac:dyDescent="0.25">
      <c r="A94" s="2" t="s">
        <v>279</v>
      </c>
      <c r="C94" s="3">
        <v>0</v>
      </c>
      <c r="E94" s="3">
        <f>IFERROR(VLOOKUP(A94,'درآمد ناشی از تغییر قیمت اوراق'!A:Q,9,0),0)</f>
        <v>0</v>
      </c>
      <c r="G94" s="3">
        <f>IFERROR(VLOOKUP(A94,'درآمد ناشی از فروش'!A:Q,9,0),0)</f>
        <v>0</v>
      </c>
      <c r="I94" s="3">
        <f t="shared" si="2"/>
        <v>0</v>
      </c>
      <c r="K94" s="3">
        <v>196567796226</v>
      </c>
      <c r="M94" s="3">
        <f>IFERROR(VLOOKUP(A94,'درآمد ناشی از تغییر قیمت اوراق'!A:Q,17,0),0)</f>
        <v>0</v>
      </c>
      <c r="O94" s="3">
        <f>IFERROR(VLOOKUP(A94,'درآمد ناشی از فروش'!A:Q,17,0),0)</f>
        <v>0</v>
      </c>
      <c r="Q94" s="3">
        <f t="shared" si="3"/>
        <v>196567796226</v>
      </c>
    </row>
    <row r="95" spans="1:17" ht="24" x14ac:dyDescent="0.25">
      <c r="A95" s="2" t="s">
        <v>280</v>
      </c>
      <c r="C95" s="3">
        <v>0</v>
      </c>
      <c r="E95" s="3">
        <f>IFERROR(VLOOKUP(A95,'درآمد ناشی از تغییر قیمت اوراق'!A:Q,9,0),0)</f>
        <v>0</v>
      </c>
      <c r="G95" s="3">
        <f>IFERROR(VLOOKUP(A95,'درآمد ناشی از فروش'!A:Q,9,0),0)</f>
        <v>0</v>
      </c>
      <c r="I95" s="3">
        <f t="shared" si="2"/>
        <v>0</v>
      </c>
      <c r="K95" s="3">
        <v>321306000000</v>
      </c>
      <c r="M95" s="3">
        <f>IFERROR(VLOOKUP(A95,'درآمد ناشی از تغییر قیمت اوراق'!A:Q,17,0),0)</f>
        <v>0</v>
      </c>
      <c r="O95" s="3">
        <f>IFERROR(VLOOKUP(A95,'درآمد ناشی از فروش'!A:Q,17,0),0)</f>
        <v>0</v>
      </c>
      <c r="Q95" s="3">
        <f t="shared" si="3"/>
        <v>321306000000</v>
      </c>
    </row>
    <row r="96" spans="1:17" ht="24" x14ac:dyDescent="0.25">
      <c r="A96" s="2" t="s">
        <v>282</v>
      </c>
      <c r="C96" s="3">
        <v>0</v>
      </c>
      <c r="E96" s="3">
        <f>IFERROR(VLOOKUP(A96,'درآمد ناشی از تغییر قیمت اوراق'!A:Q,9,0),0)</f>
        <v>0</v>
      </c>
      <c r="G96" s="3">
        <f>IFERROR(VLOOKUP(A96,'درآمد ناشی از فروش'!A:Q,9,0),0)</f>
        <v>0</v>
      </c>
      <c r="I96" s="3">
        <f t="shared" si="2"/>
        <v>0</v>
      </c>
      <c r="K96" s="3">
        <v>0</v>
      </c>
      <c r="M96" s="3">
        <v>0</v>
      </c>
      <c r="N96" s="3">
        <v>0</v>
      </c>
      <c r="O96" s="3">
        <v>342026247185</v>
      </c>
      <c r="Q96" s="3">
        <f t="shared" si="3"/>
        <v>342026247185</v>
      </c>
    </row>
    <row r="97" spans="1:17" ht="24" x14ac:dyDescent="0.25">
      <c r="A97" s="2" t="s">
        <v>283</v>
      </c>
      <c r="C97" s="3">
        <v>0</v>
      </c>
      <c r="E97" s="3">
        <f>IFERROR(VLOOKUP(A97,'درآمد ناشی از تغییر قیمت اوراق'!A:Q,9,0),0)</f>
        <v>0</v>
      </c>
      <c r="G97" s="3">
        <f>IFERROR(VLOOKUP(A97,'درآمد ناشی از فروش'!A:Q,9,0),0)</f>
        <v>0</v>
      </c>
      <c r="I97" s="3">
        <f t="shared" si="2"/>
        <v>0</v>
      </c>
      <c r="K97" s="3">
        <v>0</v>
      </c>
      <c r="M97" s="3">
        <v>0</v>
      </c>
      <c r="N97" s="3">
        <v>0</v>
      </c>
      <c r="O97" s="3">
        <v>68976536514</v>
      </c>
      <c r="Q97" s="3">
        <f t="shared" si="3"/>
        <v>68976536514</v>
      </c>
    </row>
    <row r="98" spans="1:17" ht="24" x14ac:dyDescent="0.25">
      <c r="A98" s="2" t="s">
        <v>284</v>
      </c>
      <c r="C98" s="3">
        <v>0</v>
      </c>
      <c r="E98" s="3">
        <f>IFERROR(VLOOKUP(A98,'درآمد ناشی از تغییر قیمت اوراق'!A:Q,9,0),0)</f>
        <v>0</v>
      </c>
      <c r="G98" s="3">
        <f>IFERROR(VLOOKUP(A98,'درآمد ناشی از فروش'!A:Q,9,0),0)</f>
        <v>0</v>
      </c>
      <c r="I98" s="3">
        <f t="shared" si="2"/>
        <v>0</v>
      </c>
      <c r="K98" s="3">
        <v>0</v>
      </c>
      <c r="M98" s="3">
        <v>0</v>
      </c>
      <c r="N98" s="3">
        <v>0</v>
      </c>
      <c r="O98" s="3">
        <v>93375962716</v>
      </c>
      <c r="Q98" s="3">
        <f t="shared" si="3"/>
        <v>93375962716</v>
      </c>
    </row>
    <row r="99" spans="1:17" ht="24" x14ac:dyDescent="0.25">
      <c r="A99" s="2" t="s">
        <v>285</v>
      </c>
      <c r="C99" s="3">
        <v>3513494432</v>
      </c>
      <c r="E99" s="3">
        <f>IFERROR(VLOOKUP(A99,'درآمد ناشی از تغییر قیمت اوراق'!A:Q,9,0),0)</f>
        <v>0</v>
      </c>
      <c r="G99" s="3">
        <f>IFERROR(VLOOKUP(A99,'درآمد ناشی از فروش'!A:Q,9,0),0)</f>
        <v>0</v>
      </c>
      <c r="I99" s="3">
        <f t="shared" ref="I99:I100" si="4">+G99+E99+C99</f>
        <v>3513494432</v>
      </c>
    </row>
    <row r="100" spans="1:17" ht="23.25" thickBot="1" x14ac:dyDescent="0.3">
      <c r="A100" s="3" t="s">
        <v>286</v>
      </c>
      <c r="C100" s="3">
        <v>7458490410</v>
      </c>
      <c r="E100" s="3">
        <f>IFERROR(VLOOKUP(A100,'درآمد ناشی از تغییر قیمت اوراق'!A:Q,9,0),0)</f>
        <v>0</v>
      </c>
      <c r="G100" s="3">
        <f>IFERROR(VLOOKUP(A100,'درآمد ناشی از فروش'!A:Q,9,0),0)</f>
        <v>0</v>
      </c>
      <c r="I100" s="3">
        <f t="shared" si="4"/>
        <v>7458490410</v>
      </c>
    </row>
    <row r="101" spans="1:17" ht="24.75" thickBot="1" x14ac:dyDescent="0.3">
      <c r="A101" s="2"/>
      <c r="C101" s="5">
        <f>SUM(C8:C100)</f>
        <v>1375786925040</v>
      </c>
      <c r="D101" s="2"/>
      <c r="E101" s="5">
        <f>SUM(E8:E100)</f>
        <v>-1379250357618</v>
      </c>
      <c r="F101" s="2"/>
      <c r="G101" s="5">
        <f>SUM(G8:G98)</f>
        <v>0</v>
      </c>
      <c r="H101" s="2"/>
      <c r="I101" s="5">
        <f>SUM(I8:I100)</f>
        <v>-3463432578</v>
      </c>
      <c r="J101" s="2"/>
      <c r="K101" s="5">
        <f>SUM(K8:K98)</f>
        <v>10339950241830</v>
      </c>
      <c r="L101" s="2"/>
      <c r="M101" s="5">
        <f>SUM(M8:M98)</f>
        <v>1022062620083</v>
      </c>
      <c r="N101" s="2"/>
      <c r="O101" s="5">
        <f>SUM(O8:O98)</f>
        <v>1002362370988</v>
      </c>
      <c r="P101" s="2"/>
      <c r="Q101" s="5">
        <f>SUM(Q8:Q98)</f>
        <v>12364375232901</v>
      </c>
    </row>
    <row r="102" spans="1:17" ht="24.75" thickTop="1" x14ac:dyDescent="0.25">
      <c r="A102" s="2"/>
    </row>
    <row r="103" spans="1:17" ht="24" x14ac:dyDescent="0.25">
      <c r="A103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C92E-78E5-422C-B197-40DCE3B21305}">
  <dimension ref="A1:N21"/>
  <sheetViews>
    <sheetView rightToLeft="1" view="pageBreakPreview" zoomScale="115" zoomScaleNormal="100" zoomScaleSheetLayoutView="115" workbookViewId="0">
      <selection activeCell="F15" sqref="F15"/>
    </sheetView>
  </sheetViews>
  <sheetFormatPr defaultRowHeight="14.25" x14ac:dyDescent="0.2"/>
  <cols>
    <col min="1" max="1" width="22.7109375" style="13" customWidth="1"/>
    <col min="2" max="2" width="20.85546875" style="13" bestFit="1" customWidth="1"/>
    <col min="3" max="3" width="12.7109375" style="13" bestFit="1" customWidth="1"/>
    <col min="4" max="4" width="12.5703125" style="13" bestFit="1" customWidth="1"/>
    <col min="5" max="5" width="17" style="13" bestFit="1" customWidth="1"/>
    <col min="6" max="6" width="20.5703125" style="13" customWidth="1"/>
    <col min="7" max="7" width="8.7109375" style="13" bestFit="1" customWidth="1"/>
    <col min="8" max="8" width="19.28515625" style="13" bestFit="1" customWidth="1"/>
    <col min="9" max="9" width="16.140625" style="13" bestFit="1" customWidth="1"/>
    <col min="10" max="11" width="9.140625" style="13"/>
    <col min="12" max="12" width="15.42578125" style="13" bestFit="1" customWidth="1"/>
    <col min="13" max="13" width="13.7109375" style="13" bestFit="1" customWidth="1"/>
    <col min="14" max="16384" width="9.140625" style="13"/>
  </cols>
  <sheetData>
    <row r="1" spans="1:14" ht="21" x14ac:dyDescent="0.55000000000000004">
      <c r="A1" s="25" t="s">
        <v>236</v>
      </c>
      <c r="B1" s="25"/>
      <c r="C1" s="25"/>
      <c r="D1" s="25"/>
      <c r="E1" s="25"/>
      <c r="F1" s="25"/>
      <c r="G1" s="25"/>
      <c r="H1" s="25"/>
      <c r="I1" s="12"/>
      <c r="J1" s="12"/>
      <c r="K1" s="12"/>
      <c r="L1" s="12"/>
      <c r="M1" s="12"/>
      <c r="N1" s="12"/>
    </row>
    <row r="2" spans="1:14" ht="21" x14ac:dyDescent="0.55000000000000004">
      <c r="A2" s="25" t="s">
        <v>237</v>
      </c>
      <c r="B2" s="25"/>
      <c r="C2" s="25"/>
      <c r="D2" s="25"/>
      <c r="E2" s="25"/>
      <c r="F2" s="25"/>
      <c r="G2" s="25"/>
      <c r="H2" s="25"/>
      <c r="I2" s="12"/>
      <c r="J2" s="12"/>
      <c r="K2" s="12"/>
      <c r="L2" s="12"/>
      <c r="M2" s="12"/>
      <c r="N2" s="12"/>
    </row>
    <row r="3" spans="1:14" ht="21" x14ac:dyDescent="0.55000000000000004">
      <c r="A3" s="25" t="s">
        <v>2</v>
      </c>
      <c r="B3" s="25"/>
      <c r="C3" s="25"/>
      <c r="D3" s="25"/>
      <c r="E3" s="25"/>
      <c r="F3" s="25"/>
      <c r="G3" s="25"/>
      <c r="H3" s="25"/>
      <c r="I3" s="12"/>
      <c r="J3" s="12"/>
      <c r="K3" s="12"/>
      <c r="L3" s="12"/>
      <c r="M3" s="12"/>
      <c r="N3" s="12"/>
    </row>
    <row r="5" spans="1:14" ht="25.5" x14ac:dyDescent="0.2">
      <c r="A5" s="26" t="s">
        <v>238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7" spans="1:14" ht="28.5" x14ac:dyDescent="0.2">
      <c r="A7" s="14" t="s">
        <v>239</v>
      </c>
      <c r="B7" s="14" t="s">
        <v>240</v>
      </c>
      <c r="C7" s="14" t="s">
        <v>241</v>
      </c>
      <c r="D7" s="14" t="s">
        <v>242</v>
      </c>
      <c r="E7" s="14" t="s">
        <v>243</v>
      </c>
      <c r="F7" s="14" t="s">
        <v>244</v>
      </c>
      <c r="G7" s="14" t="s">
        <v>245</v>
      </c>
      <c r="H7" s="14" t="s">
        <v>246</v>
      </c>
    </row>
    <row r="8" spans="1:14" s="17" customFormat="1" ht="16.5" customHeight="1" x14ac:dyDescent="0.2">
      <c r="A8" s="15" t="s">
        <v>247</v>
      </c>
      <c r="B8" s="16" t="s">
        <v>248</v>
      </c>
      <c r="C8" s="15" t="s">
        <v>249</v>
      </c>
      <c r="D8" s="1">
        <v>370370370</v>
      </c>
      <c r="E8" s="1">
        <v>370413886</v>
      </c>
      <c r="F8" s="1">
        <v>7779880528</v>
      </c>
      <c r="G8" s="1" t="s">
        <v>250</v>
      </c>
      <c r="H8" s="15">
        <v>36</v>
      </c>
    </row>
    <row r="9" spans="1:14" ht="19.5" customHeight="1" x14ac:dyDescent="0.2">
      <c r="A9" s="27" t="s">
        <v>251</v>
      </c>
      <c r="B9" s="30" t="s">
        <v>252</v>
      </c>
      <c r="C9" s="15" t="s">
        <v>253</v>
      </c>
      <c r="D9" s="1">
        <v>362205</v>
      </c>
      <c r="E9" s="1">
        <v>1349985121650</v>
      </c>
      <c r="F9" s="1">
        <v>16515228765</v>
      </c>
      <c r="G9" s="15">
        <v>23</v>
      </c>
      <c r="H9" s="15">
        <v>35</v>
      </c>
    </row>
    <row r="10" spans="1:14" ht="19.5" customHeight="1" x14ac:dyDescent="0.2">
      <c r="A10" s="28"/>
      <c r="B10" s="31"/>
      <c r="C10" s="15" t="s">
        <v>254</v>
      </c>
      <c r="D10" s="1">
        <v>2000000</v>
      </c>
      <c r="E10" s="1">
        <v>2000000000000</v>
      </c>
      <c r="F10" s="1">
        <v>10991412928</v>
      </c>
      <c r="G10" s="1">
        <v>23</v>
      </c>
      <c r="H10" s="1">
        <v>34</v>
      </c>
    </row>
    <row r="11" spans="1:14" ht="17.25" x14ac:dyDescent="0.2">
      <c r="A11" s="28"/>
      <c r="B11" s="31"/>
      <c r="C11" s="15" t="s">
        <v>255</v>
      </c>
      <c r="D11" s="1">
        <v>1440000</v>
      </c>
      <c r="E11" s="1">
        <v>1440000000000</v>
      </c>
      <c r="F11" s="1">
        <v>10646755552</v>
      </c>
      <c r="G11" s="1">
        <v>23</v>
      </c>
      <c r="H11" s="1">
        <v>39</v>
      </c>
    </row>
    <row r="12" spans="1:14" ht="17.25" x14ac:dyDescent="0.2">
      <c r="A12" s="28"/>
      <c r="B12" s="31"/>
      <c r="C12" s="15" t="s">
        <v>174</v>
      </c>
      <c r="D12" s="1">
        <v>1000000</v>
      </c>
      <c r="E12" s="1">
        <v>1000000000000</v>
      </c>
      <c r="F12" s="1">
        <v>4673544992</v>
      </c>
      <c r="G12" s="1">
        <v>23</v>
      </c>
      <c r="H12" s="1">
        <v>42</v>
      </c>
    </row>
    <row r="13" spans="1:14" ht="17.25" x14ac:dyDescent="0.2">
      <c r="A13" s="28"/>
      <c r="B13" s="31"/>
      <c r="C13" s="15" t="s">
        <v>256</v>
      </c>
      <c r="D13" s="1">
        <v>84110</v>
      </c>
      <c r="E13" s="1">
        <f>D13*1000000</f>
        <v>84110000000</v>
      </c>
      <c r="F13" s="1">
        <v>998116320</v>
      </c>
      <c r="G13" s="1" t="s">
        <v>250</v>
      </c>
      <c r="H13" s="1">
        <v>38</v>
      </c>
    </row>
    <row r="14" spans="1:14" ht="17.25" x14ac:dyDescent="0.2">
      <c r="A14" s="28"/>
      <c r="B14" s="31"/>
      <c r="C14" s="15" t="s">
        <v>257</v>
      </c>
      <c r="D14" s="1">
        <v>1000000</v>
      </c>
      <c r="E14" s="1">
        <v>1000000000000</v>
      </c>
      <c r="F14" s="1">
        <v>4447358816</v>
      </c>
      <c r="G14" s="1" t="s">
        <v>250</v>
      </c>
      <c r="H14" s="1" t="s">
        <v>258</v>
      </c>
    </row>
    <row r="15" spans="1:14" ht="17.25" x14ac:dyDescent="0.2">
      <c r="A15" s="28"/>
      <c r="B15" s="31"/>
      <c r="C15" s="15" t="s">
        <v>259</v>
      </c>
      <c r="D15" s="1">
        <v>2500000</v>
      </c>
      <c r="E15" s="1">
        <f>D15*1000000</f>
        <v>2500000000000</v>
      </c>
      <c r="F15" s="1">
        <v>23567369376</v>
      </c>
      <c r="G15" s="1">
        <v>23</v>
      </c>
      <c r="H15" s="1">
        <v>38.1</v>
      </c>
    </row>
    <row r="16" spans="1:14" ht="17.25" x14ac:dyDescent="0.2">
      <c r="A16" s="29"/>
      <c r="B16" s="32"/>
      <c r="C16" s="15" t="s">
        <v>260</v>
      </c>
      <c r="D16" s="1">
        <v>3207600</v>
      </c>
      <c r="E16" s="1">
        <v>4947864134400</v>
      </c>
      <c r="F16" s="1">
        <v>44731704960</v>
      </c>
      <c r="G16" s="1" t="s">
        <v>250</v>
      </c>
      <c r="H16" s="1">
        <v>37</v>
      </c>
    </row>
    <row r="17" spans="1:9" s="17" customFormat="1" ht="16.5" customHeight="1" x14ac:dyDescent="0.2">
      <c r="A17" s="15" t="s">
        <v>261</v>
      </c>
      <c r="B17" s="16" t="s">
        <v>248</v>
      </c>
      <c r="C17" s="15" t="s">
        <v>262</v>
      </c>
      <c r="D17" s="1">
        <v>2332681667</v>
      </c>
      <c r="E17" s="1">
        <v>352276319318</v>
      </c>
      <c r="F17" s="1">
        <v>43890710368</v>
      </c>
      <c r="G17" s="1" t="s">
        <v>250</v>
      </c>
      <c r="H17" s="1">
        <v>37.5</v>
      </c>
    </row>
    <row r="18" spans="1:9" s="17" customFormat="1" ht="16.5" customHeight="1" x14ac:dyDescent="0.2">
      <c r="A18" s="15" t="s">
        <v>263</v>
      </c>
      <c r="B18" s="16" t="s">
        <v>248</v>
      </c>
      <c r="C18" s="15" t="s">
        <v>264</v>
      </c>
      <c r="D18" s="1">
        <v>367647050</v>
      </c>
      <c r="E18" s="1">
        <v>2500367587050</v>
      </c>
      <c r="F18" s="1">
        <v>13064651296</v>
      </c>
      <c r="G18" s="1" t="s">
        <v>250</v>
      </c>
      <c r="H18" s="1">
        <v>37.799999999999997</v>
      </c>
    </row>
    <row r="19" spans="1:9" s="17" customFormat="1" ht="16.5" customHeight="1" x14ac:dyDescent="0.25">
      <c r="A19" s="15" t="s">
        <v>203</v>
      </c>
      <c r="B19" s="16" t="s">
        <v>248</v>
      </c>
      <c r="C19" s="15" t="s">
        <v>265</v>
      </c>
      <c r="D19" s="1">
        <v>963700</v>
      </c>
      <c r="E19" s="1">
        <v>3999707714200</v>
      </c>
      <c r="F19" s="1">
        <v>41039671680</v>
      </c>
      <c r="G19" s="1" t="s">
        <v>250</v>
      </c>
      <c r="H19" s="1" t="s">
        <v>266</v>
      </c>
      <c r="I19" s="18"/>
    </row>
    <row r="20" spans="1:9" s="17" customFormat="1" ht="16.5" customHeight="1" x14ac:dyDescent="0.2">
      <c r="A20" s="15" t="s">
        <v>267</v>
      </c>
      <c r="B20" s="16" t="s">
        <v>248</v>
      </c>
      <c r="C20" s="15" t="s">
        <v>268</v>
      </c>
      <c r="D20" s="1">
        <v>1129130</v>
      </c>
      <c r="E20" s="1">
        <v>2000146594543</v>
      </c>
      <c r="F20" s="1">
        <v>12426312544</v>
      </c>
      <c r="G20" s="1" t="s">
        <v>250</v>
      </c>
      <c r="H20" s="1" t="s">
        <v>269</v>
      </c>
    </row>
    <row r="21" spans="1:9" ht="34.5" x14ac:dyDescent="0.2">
      <c r="A21" s="15" t="s">
        <v>270</v>
      </c>
      <c r="B21" s="16" t="s">
        <v>248</v>
      </c>
      <c r="C21" s="15" t="s">
        <v>271</v>
      </c>
      <c r="D21" s="1">
        <v>2000000</v>
      </c>
      <c r="E21" s="1">
        <v>2000000000000</v>
      </c>
      <c r="F21" s="1">
        <v>12887967168</v>
      </c>
      <c r="G21" s="1"/>
      <c r="H21" s="1" t="s">
        <v>272</v>
      </c>
      <c r="I21" s="19"/>
    </row>
  </sheetData>
  <mergeCells count="6">
    <mergeCell ref="A1:H1"/>
    <mergeCell ref="A2:H2"/>
    <mergeCell ref="A3:H3"/>
    <mergeCell ref="A5:N5"/>
    <mergeCell ref="A9:A16"/>
    <mergeCell ref="B9:B16"/>
  </mergeCells>
  <pageMargins left="0.7" right="0.7" top="0.75" bottom="0.75" header="0.3" footer="0.3"/>
  <pageSetup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5"/>
  <sheetViews>
    <sheetView rightToLeft="1" topLeftCell="A70" workbookViewId="0">
      <selection activeCell="I15" sqref="I15"/>
    </sheetView>
  </sheetViews>
  <sheetFormatPr defaultRowHeight="22.5" x14ac:dyDescent="0.25"/>
  <cols>
    <col min="1" max="1" width="22.5703125" style="3" customWidth="1"/>
    <col min="2" max="2" width="1" style="3" customWidth="1"/>
    <col min="3" max="3" width="34" style="3" customWidth="1"/>
    <col min="4" max="4" width="1" style="3" customWidth="1"/>
    <col min="5" max="5" width="30" style="3" customWidth="1"/>
    <col min="6" max="6" width="1" style="3" customWidth="1"/>
    <col min="7" max="7" width="34" style="3" customWidth="1"/>
    <col min="8" max="8" width="1" style="3" customWidth="1"/>
    <col min="9" max="9" width="30" style="3" customWidth="1"/>
    <col min="10" max="10" width="1" style="3" customWidth="1"/>
    <col min="11" max="11" width="9.140625" style="3" customWidth="1"/>
    <col min="12" max="16384" width="9.140625" style="3"/>
  </cols>
  <sheetData>
    <row r="2" spans="1:9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</row>
    <row r="3" spans="1:9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  <c r="H3" s="24" t="s">
        <v>155</v>
      </c>
      <c r="I3" s="24" t="s">
        <v>155</v>
      </c>
    </row>
    <row r="4" spans="1:9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</row>
    <row r="6" spans="1:9" ht="24.75" thickBot="1" x14ac:dyDescent="0.3">
      <c r="A6" s="4" t="s">
        <v>228</v>
      </c>
      <c r="C6" s="23" t="s">
        <v>157</v>
      </c>
      <c r="D6" s="23" t="s">
        <v>157</v>
      </c>
      <c r="E6" s="23" t="s">
        <v>157</v>
      </c>
      <c r="G6" s="23" t="s">
        <v>158</v>
      </c>
      <c r="H6" s="23" t="s">
        <v>158</v>
      </c>
      <c r="I6" s="23" t="s">
        <v>158</v>
      </c>
    </row>
    <row r="7" spans="1:9" ht="24.75" thickBot="1" x14ac:dyDescent="0.3">
      <c r="A7" s="23" t="s">
        <v>229</v>
      </c>
      <c r="C7" s="23" t="s">
        <v>230</v>
      </c>
      <c r="E7" s="23" t="s">
        <v>231</v>
      </c>
      <c r="G7" s="23" t="s">
        <v>230</v>
      </c>
      <c r="I7" s="23" t="s">
        <v>231</v>
      </c>
    </row>
    <row r="8" spans="1:9" ht="24" x14ac:dyDescent="0.25">
      <c r="A8" s="2" t="s">
        <v>129</v>
      </c>
      <c r="C8" s="3">
        <v>14975</v>
      </c>
      <c r="E8" s="10">
        <f>+C8/$C$174</f>
        <v>7.9826015332730173E-9</v>
      </c>
      <c r="G8" s="3">
        <v>238006230</v>
      </c>
      <c r="I8" s="10">
        <f>+G8/$G$174</f>
        <v>1.5387809896909479E-5</v>
      </c>
    </row>
    <row r="9" spans="1:9" ht="24" x14ac:dyDescent="0.25">
      <c r="A9" s="2" t="s">
        <v>130</v>
      </c>
      <c r="C9" s="3">
        <v>1367169678</v>
      </c>
      <c r="E9" s="10">
        <f t="shared" ref="E9:E72" si="0">+C9/$C$174</f>
        <v>7.2878602790298346E-4</v>
      </c>
      <c r="G9" s="3">
        <v>28921070857</v>
      </c>
      <c r="I9" s="10">
        <f t="shared" ref="I9:I72" si="1">+G9/$G$174</f>
        <v>1.8698331567310858E-3</v>
      </c>
    </row>
    <row r="10" spans="1:9" ht="24" x14ac:dyDescent="0.25">
      <c r="A10" s="2" t="s">
        <v>183</v>
      </c>
      <c r="C10" s="3">
        <v>0</v>
      </c>
      <c r="E10" s="10">
        <f t="shared" si="0"/>
        <v>0</v>
      </c>
      <c r="G10" s="3">
        <v>12841443757</v>
      </c>
      <c r="I10" s="10">
        <f t="shared" si="1"/>
        <v>8.3023749140756118E-4</v>
      </c>
    </row>
    <row r="11" spans="1:9" ht="24" x14ac:dyDescent="0.25">
      <c r="A11" s="2" t="s">
        <v>132</v>
      </c>
      <c r="C11" s="3">
        <v>27743</v>
      </c>
      <c r="E11" s="10">
        <f t="shared" si="0"/>
        <v>1.4788735515031274E-8</v>
      </c>
      <c r="G11" s="3">
        <v>1372520</v>
      </c>
      <c r="I11" s="10">
        <f t="shared" si="1"/>
        <v>8.8737495819778317E-8</v>
      </c>
    </row>
    <row r="12" spans="1:9" ht="24" x14ac:dyDescent="0.25">
      <c r="A12" s="2" t="s">
        <v>129</v>
      </c>
      <c r="C12" s="3">
        <v>0</v>
      </c>
      <c r="E12" s="10">
        <f t="shared" si="0"/>
        <v>0</v>
      </c>
      <c r="G12" s="3">
        <v>528904783331</v>
      </c>
      <c r="I12" s="10">
        <f t="shared" si="1"/>
        <v>3.4195265642683069E-2</v>
      </c>
    </row>
    <row r="13" spans="1:9" ht="24" x14ac:dyDescent="0.25">
      <c r="A13" s="2" t="s">
        <v>133</v>
      </c>
      <c r="C13" s="3">
        <v>21513</v>
      </c>
      <c r="E13" s="10">
        <f t="shared" si="0"/>
        <v>1.1467760052440897E-8</v>
      </c>
      <c r="G13" s="3">
        <v>4963776</v>
      </c>
      <c r="I13" s="10">
        <f t="shared" si="1"/>
        <v>3.2092286600582575E-7</v>
      </c>
    </row>
    <row r="14" spans="1:9" ht="24" x14ac:dyDescent="0.25">
      <c r="A14" s="2" t="s">
        <v>183</v>
      </c>
      <c r="C14" s="3">
        <v>0</v>
      </c>
      <c r="E14" s="10">
        <f t="shared" si="0"/>
        <v>0</v>
      </c>
      <c r="G14" s="3">
        <v>17925607204</v>
      </c>
      <c r="I14" s="10">
        <f t="shared" si="1"/>
        <v>1.1589437635385555E-3</v>
      </c>
    </row>
    <row r="15" spans="1:9" ht="24" x14ac:dyDescent="0.25">
      <c r="A15" s="2" t="s">
        <v>183</v>
      </c>
      <c r="C15" s="3">
        <v>0</v>
      </c>
      <c r="E15" s="10">
        <f t="shared" si="0"/>
        <v>0</v>
      </c>
      <c r="G15" s="3">
        <v>1208384294</v>
      </c>
      <c r="I15" s="10">
        <f t="shared" si="1"/>
        <v>7.8125634772178751E-5</v>
      </c>
    </row>
    <row r="16" spans="1:9" ht="24" x14ac:dyDescent="0.25">
      <c r="A16" s="2" t="s">
        <v>134</v>
      </c>
      <c r="C16" s="3">
        <v>15748</v>
      </c>
      <c r="E16" s="10">
        <f t="shared" si="0"/>
        <v>8.3946583603327857E-9</v>
      </c>
      <c r="G16" s="3">
        <v>6984956</v>
      </c>
      <c r="I16" s="10">
        <f t="shared" si="1"/>
        <v>4.5159815802417123E-7</v>
      </c>
    </row>
    <row r="17" spans="1:9" ht="24" x14ac:dyDescent="0.25">
      <c r="A17" s="2" t="s">
        <v>134</v>
      </c>
      <c r="C17" s="3">
        <v>0</v>
      </c>
      <c r="E17" s="10">
        <f t="shared" si="0"/>
        <v>0</v>
      </c>
      <c r="G17" s="3">
        <v>27221444793</v>
      </c>
      <c r="I17" s="10">
        <f t="shared" si="1"/>
        <v>1.7599472820266106E-3</v>
      </c>
    </row>
    <row r="18" spans="1:9" ht="24" x14ac:dyDescent="0.25">
      <c r="A18" s="2" t="s">
        <v>134</v>
      </c>
      <c r="C18" s="3">
        <v>0</v>
      </c>
      <c r="E18" s="10">
        <f t="shared" si="0"/>
        <v>0</v>
      </c>
      <c r="G18" s="3">
        <v>27217372368</v>
      </c>
      <c r="I18" s="10">
        <f t="shared" si="1"/>
        <v>1.7596839876509996E-3</v>
      </c>
    </row>
    <row r="19" spans="1:9" ht="24" x14ac:dyDescent="0.25">
      <c r="A19" s="2" t="s">
        <v>133</v>
      </c>
      <c r="C19" s="3">
        <v>0</v>
      </c>
      <c r="E19" s="10">
        <f t="shared" si="0"/>
        <v>0</v>
      </c>
      <c r="G19" s="3">
        <v>507672874180</v>
      </c>
      <c r="I19" s="10">
        <f t="shared" si="1"/>
        <v>3.2822559635096463E-2</v>
      </c>
    </row>
    <row r="20" spans="1:9" ht="24" x14ac:dyDescent="0.25">
      <c r="A20" s="2" t="s">
        <v>135</v>
      </c>
      <c r="C20" s="3">
        <v>14261</v>
      </c>
      <c r="E20" s="10">
        <f t="shared" si="0"/>
        <v>7.6019953566615355E-9</v>
      </c>
      <c r="G20" s="3">
        <v>3317757</v>
      </c>
      <c r="I20" s="10">
        <f t="shared" si="1"/>
        <v>2.1450284725799279E-7</v>
      </c>
    </row>
    <row r="21" spans="1:9" ht="24" x14ac:dyDescent="0.25">
      <c r="A21" s="2" t="s">
        <v>135</v>
      </c>
      <c r="C21" s="3">
        <v>0</v>
      </c>
      <c r="E21" s="10">
        <f t="shared" si="0"/>
        <v>0</v>
      </c>
      <c r="G21" s="3">
        <v>729861</v>
      </c>
      <c r="I21" s="10">
        <f t="shared" si="1"/>
        <v>4.7187682100456986E-8</v>
      </c>
    </row>
    <row r="22" spans="1:9" ht="24" x14ac:dyDescent="0.25">
      <c r="A22" s="2" t="s">
        <v>135</v>
      </c>
      <c r="C22" s="3">
        <v>0</v>
      </c>
      <c r="E22" s="10">
        <f t="shared" si="0"/>
        <v>0</v>
      </c>
      <c r="G22" s="3">
        <v>28841530054</v>
      </c>
      <c r="I22" s="10">
        <f t="shared" si="1"/>
        <v>1.8646906074977674E-3</v>
      </c>
    </row>
    <row r="23" spans="1:9" ht="24" x14ac:dyDescent="0.25">
      <c r="A23" s="2" t="s">
        <v>135</v>
      </c>
      <c r="C23" s="3">
        <v>0</v>
      </c>
      <c r="E23" s="10">
        <f t="shared" si="0"/>
        <v>0</v>
      </c>
      <c r="G23" s="3">
        <v>13010382498</v>
      </c>
      <c r="I23" s="10">
        <f t="shared" si="1"/>
        <v>8.4115988293794765E-4</v>
      </c>
    </row>
    <row r="24" spans="1:9" ht="24" x14ac:dyDescent="0.25">
      <c r="A24" s="2" t="s">
        <v>135</v>
      </c>
      <c r="C24" s="3">
        <v>0</v>
      </c>
      <c r="E24" s="10">
        <f t="shared" si="0"/>
        <v>0</v>
      </c>
      <c r="G24" s="3">
        <v>3882513665</v>
      </c>
      <c r="I24" s="10">
        <f t="shared" si="1"/>
        <v>2.5101604356815907E-4</v>
      </c>
    </row>
    <row r="25" spans="1:9" ht="24" x14ac:dyDescent="0.25">
      <c r="A25" s="2" t="s">
        <v>133</v>
      </c>
      <c r="C25" s="3">
        <v>0</v>
      </c>
      <c r="E25" s="10">
        <f t="shared" si="0"/>
        <v>0</v>
      </c>
      <c r="G25" s="3">
        <v>80306591085</v>
      </c>
      <c r="I25" s="10">
        <f t="shared" si="1"/>
        <v>5.1920597082052242E-3</v>
      </c>
    </row>
    <row r="26" spans="1:9" ht="24" x14ac:dyDescent="0.25">
      <c r="A26" s="2" t="s">
        <v>133</v>
      </c>
      <c r="C26" s="3">
        <v>0</v>
      </c>
      <c r="E26" s="10">
        <f t="shared" si="0"/>
        <v>0</v>
      </c>
      <c r="G26" s="3">
        <v>179848561296</v>
      </c>
      <c r="I26" s="10">
        <f t="shared" si="1"/>
        <v>1.1627743826098668E-2</v>
      </c>
    </row>
    <row r="27" spans="1:9" ht="24" x14ac:dyDescent="0.25">
      <c r="A27" s="2" t="s">
        <v>135</v>
      </c>
      <c r="C27" s="3">
        <v>0</v>
      </c>
      <c r="E27" s="10">
        <f t="shared" si="0"/>
        <v>0</v>
      </c>
      <c r="G27" s="3">
        <v>42617486345</v>
      </c>
      <c r="I27" s="10">
        <f t="shared" si="1"/>
        <v>2.7553471107079658E-3</v>
      </c>
    </row>
    <row r="28" spans="1:9" ht="24" x14ac:dyDescent="0.25">
      <c r="A28" s="2" t="s">
        <v>133</v>
      </c>
      <c r="C28" s="3">
        <v>0</v>
      </c>
      <c r="E28" s="10">
        <f t="shared" si="0"/>
        <v>0</v>
      </c>
      <c r="G28" s="3">
        <v>103261948892</v>
      </c>
      <c r="I28" s="10">
        <f t="shared" si="1"/>
        <v>6.6761917918471223E-3</v>
      </c>
    </row>
    <row r="29" spans="1:9" ht="24" x14ac:dyDescent="0.25">
      <c r="A29" s="2" t="s">
        <v>133</v>
      </c>
      <c r="C29" s="3">
        <v>0</v>
      </c>
      <c r="E29" s="10">
        <f t="shared" si="0"/>
        <v>0</v>
      </c>
      <c r="G29" s="3">
        <v>106540667360</v>
      </c>
      <c r="I29" s="10">
        <f t="shared" si="1"/>
        <v>6.8881706820260484E-3</v>
      </c>
    </row>
    <row r="30" spans="1:9" ht="24" x14ac:dyDescent="0.25">
      <c r="A30" s="2" t="s">
        <v>129</v>
      </c>
      <c r="C30" s="3">
        <v>0</v>
      </c>
      <c r="E30" s="10">
        <f t="shared" si="0"/>
        <v>0</v>
      </c>
      <c r="G30" s="3">
        <v>97535099919</v>
      </c>
      <c r="I30" s="10">
        <f t="shared" si="1"/>
        <v>6.3059339910120967E-3</v>
      </c>
    </row>
    <row r="31" spans="1:9" ht="24" x14ac:dyDescent="0.25">
      <c r="A31" s="2" t="s">
        <v>129</v>
      </c>
      <c r="C31" s="3">
        <v>8</v>
      </c>
      <c r="E31" s="10">
        <f t="shared" si="0"/>
        <v>4.2644949760390077E-12</v>
      </c>
      <c r="G31" s="3">
        <v>350487873338</v>
      </c>
      <c r="I31" s="10">
        <f t="shared" si="1"/>
        <v>2.266008232682494E-2</v>
      </c>
    </row>
    <row r="32" spans="1:9" ht="24" x14ac:dyDescent="0.25">
      <c r="A32" s="2" t="s">
        <v>183</v>
      </c>
      <c r="C32" s="3">
        <v>0</v>
      </c>
      <c r="E32" s="10">
        <f t="shared" si="0"/>
        <v>0</v>
      </c>
      <c r="G32" s="3">
        <v>19549180329</v>
      </c>
      <c r="I32" s="10">
        <f t="shared" si="1"/>
        <v>1.2639125897799157E-3</v>
      </c>
    </row>
    <row r="33" spans="1:9" ht="24" x14ac:dyDescent="0.25">
      <c r="A33" s="2" t="s">
        <v>183</v>
      </c>
      <c r="C33" s="3">
        <v>0</v>
      </c>
      <c r="E33" s="10">
        <f t="shared" si="0"/>
        <v>0</v>
      </c>
      <c r="G33" s="3">
        <v>71680327869</v>
      </c>
      <c r="I33" s="10">
        <f t="shared" si="1"/>
        <v>4.6343461622677462E-3</v>
      </c>
    </row>
    <row r="34" spans="1:9" ht="24" x14ac:dyDescent="0.25">
      <c r="A34" s="2" t="s">
        <v>183</v>
      </c>
      <c r="C34" s="3">
        <v>0</v>
      </c>
      <c r="E34" s="10">
        <f t="shared" si="0"/>
        <v>0</v>
      </c>
      <c r="G34" s="3">
        <v>127213114754</v>
      </c>
      <c r="I34" s="10">
        <f t="shared" si="1"/>
        <v>8.224705824836108E-3</v>
      </c>
    </row>
    <row r="35" spans="1:9" ht="24" x14ac:dyDescent="0.25">
      <c r="A35" s="2" t="s">
        <v>183</v>
      </c>
      <c r="C35" s="3">
        <v>0</v>
      </c>
      <c r="E35" s="10">
        <f t="shared" si="0"/>
        <v>0</v>
      </c>
      <c r="G35" s="3">
        <v>245081967213</v>
      </c>
      <c r="I35" s="10">
        <f t="shared" si="1"/>
        <v>1.5845277330069241E-2</v>
      </c>
    </row>
    <row r="36" spans="1:9" ht="24" x14ac:dyDescent="0.25">
      <c r="A36" s="2" t="s">
        <v>131</v>
      </c>
      <c r="C36" s="3">
        <v>0</v>
      </c>
      <c r="E36" s="10">
        <f t="shared" si="0"/>
        <v>0</v>
      </c>
      <c r="G36" s="3">
        <v>140087431647</v>
      </c>
      <c r="I36" s="10">
        <f t="shared" si="1"/>
        <v>9.0570686621536615E-3</v>
      </c>
    </row>
    <row r="37" spans="1:9" ht="24" x14ac:dyDescent="0.25">
      <c r="A37" s="2" t="s">
        <v>183</v>
      </c>
      <c r="C37" s="3">
        <v>0</v>
      </c>
      <c r="E37" s="10">
        <f t="shared" si="0"/>
        <v>0</v>
      </c>
      <c r="G37" s="3">
        <v>604508196722</v>
      </c>
      <c r="I37" s="10">
        <f t="shared" si="1"/>
        <v>3.9083250939614872E-2</v>
      </c>
    </row>
    <row r="38" spans="1:9" ht="24" x14ac:dyDescent="0.25">
      <c r="A38" s="2" t="s">
        <v>183</v>
      </c>
      <c r="C38" s="3">
        <v>0</v>
      </c>
      <c r="E38" s="10">
        <f t="shared" si="0"/>
        <v>0</v>
      </c>
      <c r="G38" s="3">
        <v>122540983607</v>
      </c>
      <c r="I38" s="10">
        <f t="shared" si="1"/>
        <v>7.9226386650669469E-3</v>
      </c>
    </row>
    <row r="39" spans="1:9" ht="24" x14ac:dyDescent="0.25">
      <c r="A39" s="2" t="s">
        <v>183</v>
      </c>
      <c r="C39" s="3">
        <v>0</v>
      </c>
      <c r="E39" s="10">
        <f t="shared" si="0"/>
        <v>0</v>
      </c>
      <c r="G39" s="3">
        <v>367622950821</v>
      </c>
      <c r="I39" s="10">
        <f t="shared" si="1"/>
        <v>2.3767915995200839E-2</v>
      </c>
    </row>
    <row r="40" spans="1:9" ht="24" x14ac:dyDescent="0.25">
      <c r="A40" s="2" t="s">
        <v>133</v>
      </c>
      <c r="C40" s="3">
        <v>0</v>
      </c>
      <c r="E40" s="10">
        <f t="shared" si="0"/>
        <v>0</v>
      </c>
      <c r="G40" s="3">
        <v>231699071029</v>
      </c>
      <c r="I40" s="10">
        <f t="shared" si="1"/>
        <v>1.4980033330576171E-2</v>
      </c>
    </row>
    <row r="41" spans="1:9" ht="24" x14ac:dyDescent="0.25">
      <c r="A41" s="2" t="s">
        <v>133</v>
      </c>
      <c r="C41" s="3">
        <v>0</v>
      </c>
      <c r="E41" s="10">
        <f t="shared" si="0"/>
        <v>0</v>
      </c>
      <c r="G41" s="3">
        <v>73374590157</v>
      </c>
      <c r="I41" s="10">
        <f t="shared" si="1"/>
        <v>4.7438852529177967E-3</v>
      </c>
    </row>
    <row r="42" spans="1:9" ht="24" x14ac:dyDescent="0.25">
      <c r="A42" s="2" t="s">
        <v>133</v>
      </c>
      <c r="C42" s="3">
        <v>0</v>
      </c>
      <c r="E42" s="10">
        <f t="shared" si="0"/>
        <v>0</v>
      </c>
      <c r="G42" s="3">
        <v>150866830591</v>
      </c>
      <c r="I42" s="10">
        <f t="shared" si="1"/>
        <v>9.7539888299711958E-3</v>
      </c>
    </row>
    <row r="43" spans="1:9" ht="24" x14ac:dyDescent="0.25">
      <c r="A43" s="2" t="s">
        <v>129</v>
      </c>
      <c r="C43" s="3">
        <v>0</v>
      </c>
      <c r="E43" s="10">
        <f t="shared" si="0"/>
        <v>0</v>
      </c>
      <c r="G43" s="3">
        <v>108783561622</v>
      </c>
      <c r="I43" s="10">
        <f t="shared" si="1"/>
        <v>7.0331804598059208E-3</v>
      </c>
    </row>
    <row r="44" spans="1:9" ht="24" x14ac:dyDescent="0.25">
      <c r="A44" s="2" t="s">
        <v>129</v>
      </c>
      <c r="C44" s="3">
        <v>0</v>
      </c>
      <c r="E44" s="10">
        <f t="shared" si="0"/>
        <v>0</v>
      </c>
      <c r="G44" s="3">
        <v>140383561646</v>
      </c>
      <c r="I44" s="10">
        <f t="shared" si="1"/>
        <v>9.0762143464047998E-3</v>
      </c>
    </row>
    <row r="45" spans="1:9" ht="24" x14ac:dyDescent="0.25">
      <c r="A45" s="2" t="s">
        <v>136</v>
      </c>
      <c r="C45" s="3">
        <v>4247</v>
      </c>
      <c r="E45" s="10">
        <f t="shared" si="0"/>
        <v>2.263913770404708E-9</v>
      </c>
      <c r="G45" s="3">
        <v>514847</v>
      </c>
      <c r="I45" s="10">
        <f t="shared" si="1"/>
        <v>3.3286388184015832E-8</v>
      </c>
    </row>
    <row r="46" spans="1:9" ht="24" x14ac:dyDescent="0.25">
      <c r="A46" s="2" t="s">
        <v>136</v>
      </c>
      <c r="C46" s="3">
        <v>0</v>
      </c>
      <c r="E46" s="10">
        <f t="shared" si="0"/>
        <v>0</v>
      </c>
      <c r="G46" s="3">
        <v>103278688524</v>
      </c>
      <c r="I46" s="10">
        <f t="shared" si="1"/>
        <v>6.6772740587901355E-3</v>
      </c>
    </row>
    <row r="47" spans="1:9" ht="24" x14ac:dyDescent="0.25">
      <c r="A47" s="2" t="s">
        <v>136</v>
      </c>
      <c r="C47" s="3">
        <v>0</v>
      </c>
      <c r="E47" s="10">
        <f t="shared" si="0"/>
        <v>0</v>
      </c>
      <c r="G47" s="3">
        <v>19475409834</v>
      </c>
      <c r="I47" s="10">
        <f t="shared" si="1"/>
        <v>1.2591431081026465E-3</v>
      </c>
    </row>
    <row r="48" spans="1:9" ht="24" x14ac:dyDescent="0.25">
      <c r="A48" s="2" t="s">
        <v>136</v>
      </c>
      <c r="C48" s="3">
        <v>0</v>
      </c>
      <c r="E48" s="10">
        <f t="shared" si="0"/>
        <v>0</v>
      </c>
      <c r="G48" s="3">
        <v>19136065573</v>
      </c>
      <c r="I48" s="10">
        <f t="shared" si="1"/>
        <v>1.2372034934216561E-3</v>
      </c>
    </row>
    <row r="49" spans="1:9" ht="24" x14ac:dyDescent="0.25">
      <c r="A49" s="2" t="s">
        <v>136</v>
      </c>
      <c r="C49" s="3">
        <v>0</v>
      </c>
      <c r="E49" s="10">
        <f t="shared" si="0"/>
        <v>0</v>
      </c>
      <c r="G49" s="3">
        <v>24049180857</v>
      </c>
      <c r="I49" s="10">
        <f t="shared" si="1"/>
        <v>1.5548509936227743E-3</v>
      </c>
    </row>
    <row r="50" spans="1:9" ht="24" x14ac:dyDescent="0.25">
      <c r="A50" s="2" t="s">
        <v>136</v>
      </c>
      <c r="C50" s="3">
        <v>0</v>
      </c>
      <c r="E50" s="10">
        <f t="shared" si="0"/>
        <v>0</v>
      </c>
      <c r="G50" s="3">
        <v>167901639343</v>
      </c>
      <c r="I50" s="10">
        <f t="shared" si="1"/>
        <v>1.0855339826984953E-2</v>
      </c>
    </row>
    <row r="51" spans="1:9" ht="24" x14ac:dyDescent="0.25">
      <c r="A51" s="2" t="s">
        <v>184</v>
      </c>
      <c r="C51" s="3">
        <v>0</v>
      </c>
      <c r="E51" s="10">
        <f t="shared" si="0"/>
        <v>0</v>
      </c>
      <c r="G51" s="3">
        <v>78934426229</v>
      </c>
      <c r="I51" s="10">
        <f t="shared" si="1"/>
        <v>5.1033451735001947E-3</v>
      </c>
    </row>
    <row r="52" spans="1:9" ht="24" x14ac:dyDescent="0.25">
      <c r="A52" s="2" t="s">
        <v>185</v>
      </c>
      <c r="C52" s="3">
        <v>0</v>
      </c>
      <c r="E52" s="10">
        <f t="shared" si="0"/>
        <v>0</v>
      </c>
      <c r="G52" s="3">
        <v>50606557376</v>
      </c>
      <c r="I52" s="10">
        <f t="shared" si="1"/>
        <v>3.2718642887580303E-3</v>
      </c>
    </row>
    <row r="53" spans="1:9" ht="24" x14ac:dyDescent="0.25">
      <c r="A53" s="2" t="s">
        <v>154</v>
      </c>
      <c r="C53" s="3">
        <v>0</v>
      </c>
      <c r="E53" s="10">
        <f t="shared" si="0"/>
        <v>0</v>
      </c>
      <c r="G53" s="3">
        <v>10622950820</v>
      </c>
      <c r="I53" s="10">
        <f t="shared" si="1"/>
        <v>6.8680533178639336E-4</v>
      </c>
    </row>
    <row r="54" spans="1:9" ht="24" x14ac:dyDescent="0.25">
      <c r="A54" s="2" t="s">
        <v>186</v>
      </c>
      <c r="C54" s="3">
        <v>0</v>
      </c>
      <c r="E54" s="10">
        <f t="shared" si="0"/>
        <v>0</v>
      </c>
      <c r="G54" s="3">
        <v>97303280656</v>
      </c>
      <c r="I54" s="10">
        <f t="shared" si="1"/>
        <v>6.2909461869134998E-3</v>
      </c>
    </row>
    <row r="55" spans="1:9" ht="24" x14ac:dyDescent="0.25">
      <c r="A55" s="2" t="s">
        <v>187</v>
      </c>
      <c r="C55" s="3">
        <v>0</v>
      </c>
      <c r="E55" s="10">
        <f t="shared" si="0"/>
        <v>0</v>
      </c>
      <c r="G55" s="3">
        <v>57491803265</v>
      </c>
      <c r="I55" s="10">
        <f t="shared" si="1"/>
        <v>3.7170158918627448E-3</v>
      </c>
    </row>
    <row r="56" spans="1:9" ht="24" x14ac:dyDescent="0.25">
      <c r="A56" s="2" t="s">
        <v>137</v>
      </c>
      <c r="C56" s="3">
        <v>0</v>
      </c>
      <c r="E56" s="10">
        <f t="shared" si="0"/>
        <v>0</v>
      </c>
      <c r="G56" s="3">
        <v>43579234970</v>
      </c>
      <c r="I56" s="10">
        <f t="shared" si="1"/>
        <v>2.8175270167134264E-3</v>
      </c>
    </row>
    <row r="57" spans="1:9" ht="24" x14ac:dyDescent="0.25">
      <c r="A57" s="2" t="s">
        <v>188</v>
      </c>
      <c r="C57" s="3">
        <v>0</v>
      </c>
      <c r="E57" s="10">
        <f t="shared" si="0"/>
        <v>0</v>
      </c>
      <c r="G57" s="3">
        <v>36885245900</v>
      </c>
      <c r="I57" s="10">
        <f t="shared" si="1"/>
        <v>2.3847407351898298E-3</v>
      </c>
    </row>
    <row r="58" spans="1:9" ht="24" x14ac:dyDescent="0.25">
      <c r="A58" s="2" t="s">
        <v>189</v>
      </c>
      <c r="C58" s="3">
        <v>0</v>
      </c>
      <c r="E58" s="10">
        <f t="shared" si="0"/>
        <v>0</v>
      </c>
      <c r="G58" s="3">
        <v>55527060805</v>
      </c>
      <c r="I58" s="10">
        <f t="shared" si="1"/>
        <v>3.5899894544839158E-3</v>
      </c>
    </row>
    <row r="59" spans="1:9" ht="24" x14ac:dyDescent="0.25">
      <c r="A59" s="2" t="s">
        <v>187</v>
      </c>
      <c r="C59" s="3">
        <v>0</v>
      </c>
      <c r="E59" s="10">
        <f t="shared" si="0"/>
        <v>0</v>
      </c>
      <c r="G59" s="3">
        <v>42860655734</v>
      </c>
      <c r="I59" s="10">
        <f t="shared" si="1"/>
        <v>2.7710687341742069E-3</v>
      </c>
    </row>
    <row r="60" spans="1:9" ht="24" x14ac:dyDescent="0.25">
      <c r="A60" s="2" t="s">
        <v>139</v>
      </c>
      <c r="C60" s="3">
        <v>0</v>
      </c>
      <c r="E60" s="10">
        <f t="shared" si="0"/>
        <v>0</v>
      </c>
      <c r="G60" s="3">
        <v>43524590162</v>
      </c>
      <c r="I60" s="10">
        <f t="shared" si="1"/>
        <v>2.8139940675239992E-3</v>
      </c>
    </row>
    <row r="61" spans="1:9" ht="24" x14ac:dyDescent="0.25">
      <c r="A61" s="2" t="s">
        <v>136</v>
      </c>
      <c r="C61" s="3">
        <v>0</v>
      </c>
      <c r="E61" s="10">
        <f t="shared" si="0"/>
        <v>0</v>
      </c>
      <c r="G61" s="3">
        <v>149385245901</v>
      </c>
      <c r="I61" s="10">
        <f t="shared" si="1"/>
        <v>9.6581999779067288E-3</v>
      </c>
    </row>
    <row r="62" spans="1:9" ht="24" x14ac:dyDescent="0.25">
      <c r="A62" s="2" t="s">
        <v>185</v>
      </c>
      <c r="C62" s="3">
        <v>0</v>
      </c>
      <c r="E62" s="10">
        <f t="shared" si="0"/>
        <v>0</v>
      </c>
      <c r="G62" s="3">
        <v>37868852459</v>
      </c>
      <c r="I62" s="10">
        <f t="shared" si="1"/>
        <v>2.4483338215693135E-3</v>
      </c>
    </row>
    <row r="63" spans="1:9" ht="24" x14ac:dyDescent="0.25">
      <c r="A63" s="2" t="s">
        <v>135</v>
      </c>
      <c r="C63" s="3">
        <v>0</v>
      </c>
      <c r="E63" s="10">
        <f t="shared" si="0"/>
        <v>0</v>
      </c>
      <c r="G63" s="3">
        <v>19665573770</v>
      </c>
      <c r="I63" s="10">
        <f t="shared" si="1"/>
        <v>1.2714377715508096E-3</v>
      </c>
    </row>
    <row r="64" spans="1:9" ht="24" x14ac:dyDescent="0.25">
      <c r="A64" s="2" t="s">
        <v>129</v>
      </c>
      <c r="C64" s="3">
        <v>0</v>
      </c>
      <c r="E64" s="10">
        <f t="shared" si="0"/>
        <v>0</v>
      </c>
      <c r="G64" s="3">
        <v>12739726027</v>
      </c>
      <c r="I64" s="10">
        <f t="shared" si="1"/>
        <v>8.2366113795502691E-4</v>
      </c>
    </row>
    <row r="65" spans="1:9" ht="24" x14ac:dyDescent="0.25">
      <c r="A65" s="2" t="s">
        <v>129</v>
      </c>
      <c r="C65" s="3">
        <v>0</v>
      </c>
      <c r="E65" s="10">
        <f t="shared" si="0"/>
        <v>0</v>
      </c>
      <c r="G65" s="3">
        <v>16273972603</v>
      </c>
      <c r="I65" s="10">
        <f t="shared" si="1"/>
        <v>1.0521606795018646E-3</v>
      </c>
    </row>
    <row r="66" spans="1:9" ht="24" x14ac:dyDescent="0.25">
      <c r="A66" s="2" t="s">
        <v>135</v>
      </c>
      <c r="C66" s="3">
        <v>0</v>
      </c>
      <c r="E66" s="10">
        <f t="shared" si="0"/>
        <v>0</v>
      </c>
      <c r="G66" s="3">
        <v>35398032787</v>
      </c>
      <c r="I66" s="10">
        <f t="shared" si="1"/>
        <v>2.2885879888561102E-3</v>
      </c>
    </row>
    <row r="67" spans="1:9" ht="24" x14ac:dyDescent="0.25">
      <c r="A67" s="2" t="s">
        <v>135</v>
      </c>
      <c r="C67" s="3">
        <v>0</v>
      </c>
      <c r="E67" s="10">
        <f t="shared" si="0"/>
        <v>0</v>
      </c>
      <c r="G67" s="3">
        <v>31137158470</v>
      </c>
      <c r="I67" s="10">
        <f t="shared" si="1"/>
        <v>2.013109805009326E-3</v>
      </c>
    </row>
    <row r="68" spans="1:9" ht="24" x14ac:dyDescent="0.25">
      <c r="A68" s="2" t="s">
        <v>133</v>
      </c>
      <c r="C68" s="3">
        <v>0</v>
      </c>
      <c r="E68" s="10">
        <f t="shared" si="0"/>
        <v>0</v>
      </c>
      <c r="G68" s="3">
        <v>115658155734</v>
      </c>
      <c r="I68" s="10">
        <f t="shared" si="1"/>
        <v>7.4776433938806676E-3</v>
      </c>
    </row>
    <row r="69" spans="1:9" ht="24" x14ac:dyDescent="0.25">
      <c r="A69" s="2" t="s">
        <v>129</v>
      </c>
      <c r="C69" s="3">
        <v>0</v>
      </c>
      <c r="E69" s="10">
        <f t="shared" si="0"/>
        <v>0</v>
      </c>
      <c r="G69" s="3">
        <v>23424657533</v>
      </c>
      <c r="I69" s="10">
        <f t="shared" si="1"/>
        <v>1.514473705238777E-3</v>
      </c>
    </row>
    <row r="70" spans="1:9" ht="24" x14ac:dyDescent="0.25">
      <c r="A70" s="2" t="s">
        <v>137</v>
      </c>
      <c r="C70" s="3">
        <v>12994520544</v>
      </c>
      <c r="E70" s="10">
        <f t="shared" si="0"/>
        <v>6.9268834469904585E-3</v>
      </c>
      <c r="G70" s="3">
        <v>300105781884</v>
      </c>
      <c r="I70" s="10">
        <f t="shared" si="1"/>
        <v>1.9402730426822744E-2</v>
      </c>
    </row>
    <row r="71" spans="1:9" ht="24" x14ac:dyDescent="0.25">
      <c r="A71" s="2" t="s">
        <v>138</v>
      </c>
      <c r="C71" s="3">
        <v>52657534216</v>
      </c>
      <c r="E71" s="10">
        <f t="shared" si="0"/>
        <v>2.8069723764341768E-2</v>
      </c>
      <c r="G71" s="3">
        <v>388913011585</v>
      </c>
      <c r="I71" s="10">
        <f t="shared" si="1"/>
        <v>2.5144381677339008E-2</v>
      </c>
    </row>
    <row r="72" spans="1:9" ht="24" x14ac:dyDescent="0.25">
      <c r="A72" s="2" t="s">
        <v>187</v>
      </c>
      <c r="C72" s="3">
        <v>0</v>
      </c>
      <c r="E72" s="10">
        <f t="shared" si="0"/>
        <v>0</v>
      </c>
      <c r="G72" s="3">
        <v>228085005131</v>
      </c>
      <c r="I72" s="10">
        <f t="shared" si="1"/>
        <v>1.4746373232715172E-2</v>
      </c>
    </row>
    <row r="73" spans="1:9" ht="24" x14ac:dyDescent="0.25">
      <c r="A73" s="2" t="s">
        <v>135</v>
      </c>
      <c r="C73" s="3">
        <v>0</v>
      </c>
      <c r="E73" s="10">
        <f t="shared" ref="E73:E136" si="2">+C73/$C$174</f>
        <v>0</v>
      </c>
      <c r="G73" s="3">
        <v>50802732239</v>
      </c>
      <c r="I73" s="10">
        <f t="shared" ref="I73:I136" si="3">+G73/$G$174</f>
        <v>3.2845475764954825E-3</v>
      </c>
    </row>
    <row r="74" spans="1:9" ht="24" x14ac:dyDescent="0.25">
      <c r="A74" s="2" t="s">
        <v>186</v>
      </c>
      <c r="C74" s="3">
        <v>0</v>
      </c>
      <c r="E74" s="10">
        <f t="shared" si="2"/>
        <v>0</v>
      </c>
      <c r="G74" s="3">
        <v>180327868852</v>
      </c>
      <c r="I74" s="10">
        <f t="shared" si="3"/>
        <v>1.1658732483638768E-2</v>
      </c>
    </row>
    <row r="75" spans="1:9" ht="24" x14ac:dyDescent="0.25">
      <c r="A75" s="2" t="s">
        <v>135</v>
      </c>
      <c r="C75" s="3">
        <v>0</v>
      </c>
      <c r="E75" s="10">
        <f t="shared" si="2"/>
        <v>0</v>
      </c>
      <c r="G75" s="3">
        <v>68829508195</v>
      </c>
      <c r="I75" s="10">
        <f t="shared" si="3"/>
        <v>4.4500322004278337E-3</v>
      </c>
    </row>
    <row r="76" spans="1:9" ht="24" x14ac:dyDescent="0.25">
      <c r="A76" s="2" t="s">
        <v>139</v>
      </c>
      <c r="C76" s="3">
        <v>11083561641</v>
      </c>
      <c r="E76" s="10">
        <f t="shared" si="2"/>
        <v>5.908224116832895E-3</v>
      </c>
      <c r="G76" s="3">
        <v>241932527407</v>
      </c>
      <c r="I76" s="10">
        <f t="shared" si="3"/>
        <v>1.5641656689481441E-2</v>
      </c>
    </row>
    <row r="77" spans="1:9" ht="24" x14ac:dyDescent="0.25">
      <c r="A77" s="2" t="s">
        <v>184</v>
      </c>
      <c r="C77" s="3">
        <v>0</v>
      </c>
      <c r="E77" s="10">
        <f t="shared" si="2"/>
        <v>0</v>
      </c>
      <c r="G77" s="3">
        <v>49590163932</v>
      </c>
      <c r="I77" s="10">
        <f t="shared" si="3"/>
        <v>3.2061514328519595E-3</v>
      </c>
    </row>
    <row r="78" spans="1:9" ht="24" x14ac:dyDescent="0.25">
      <c r="A78" s="2" t="s">
        <v>190</v>
      </c>
      <c r="C78" s="3">
        <v>0</v>
      </c>
      <c r="E78" s="10">
        <f t="shared" si="2"/>
        <v>0</v>
      </c>
      <c r="G78" s="3">
        <v>14790150272</v>
      </c>
      <c r="I78" s="10">
        <f t="shared" si="3"/>
        <v>9.5622715729861362E-4</v>
      </c>
    </row>
    <row r="79" spans="1:9" ht="24" x14ac:dyDescent="0.25">
      <c r="A79" s="2" t="s">
        <v>185</v>
      </c>
      <c r="C79" s="3">
        <v>0</v>
      </c>
      <c r="E79" s="10">
        <f t="shared" si="2"/>
        <v>0</v>
      </c>
      <c r="G79" s="3">
        <v>34016393441</v>
      </c>
      <c r="I79" s="10">
        <f t="shared" si="3"/>
        <v>2.1992609002234372E-3</v>
      </c>
    </row>
    <row r="80" spans="1:9" ht="24" x14ac:dyDescent="0.25">
      <c r="A80" s="2" t="s">
        <v>191</v>
      </c>
      <c r="C80" s="3">
        <v>0</v>
      </c>
      <c r="E80" s="10">
        <f t="shared" si="2"/>
        <v>0</v>
      </c>
      <c r="G80" s="3">
        <v>58341202186</v>
      </c>
      <c r="I80" s="10">
        <f t="shared" si="3"/>
        <v>3.7719320557084899E-3</v>
      </c>
    </row>
    <row r="81" spans="1:9" ht="24" x14ac:dyDescent="0.25">
      <c r="A81" s="2" t="s">
        <v>184</v>
      </c>
      <c r="C81" s="3">
        <v>0</v>
      </c>
      <c r="E81" s="10">
        <f t="shared" si="2"/>
        <v>0</v>
      </c>
      <c r="G81" s="3">
        <v>76229508196</v>
      </c>
      <c r="I81" s="10">
        <f t="shared" si="3"/>
        <v>4.9284641862313893E-3</v>
      </c>
    </row>
    <row r="82" spans="1:9" ht="24" x14ac:dyDescent="0.25">
      <c r="A82" s="2" t="s">
        <v>133</v>
      </c>
      <c r="C82" s="3">
        <v>0</v>
      </c>
      <c r="E82" s="10">
        <f t="shared" si="2"/>
        <v>0</v>
      </c>
      <c r="G82" s="3">
        <v>271057158464</v>
      </c>
      <c r="I82" s="10">
        <f t="shared" si="3"/>
        <v>1.7524650617929204E-2</v>
      </c>
    </row>
    <row r="83" spans="1:9" ht="24" x14ac:dyDescent="0.25">
      <c r="A83" s="2" t="s">
        <v>135</v>
      </c>
      <c r="C83" s="3">
        <v>0</v>
      </c>
      <c r="E83" s="10">
        <f t="shared" si="2"/>
        <v>0</v>
      </c>
      <c r="G83" s="3">
        <v>60717459015</v>
      </c>
      <c r="I83" s="10">
        <f t="shared" si="3"/>
        <v>3.9255641196712064E-3</v>
      </c>
    </row>
    <row r="84" spans="1:9" ht="24" x14ac:dyDescent="0.25">
      <c r="A84" s="2" t="s">
        <v>191</v>
      </c>
      <c r="C84" s="3">
        <v>0</v>
      </c>
      <c r="E84" s="10">
        <f t="shared" si="2"/>
        <v>0</v>
      </c>
      <c r="G84" s="3">
        <v>31915587431</v>
      </c>
      <c r="I84" s="10">
        <f t="shared" si="3"/>
        <v>2.0634375500860691E-3</v>
      </c>
    </row>
    <row r="85" spans="1:9" ht="24" x14ac:dyDescent="0.25">
      <c r="A85" s="2" t="s">
        <v>131</v>
      </c>
      <c r="C85" s="3">
        <v>2293150684</v>
      </c>
      <c r="E85" s="10">
        <f t="shared" si="2"/>
        <v>1.2223911964023017E-3</v>
      </c>
      <c r="G85" s="3">
        <v>195359297963</v>
      </c>
      <c r="I85" s="10">
        <f t="shared" si="3"/>
        <v>1.2630559034729212E-2</v>
      </c>
    </row>
    <row r="86" spans="1:9" ht="24" x14ac:dyDescent="0.25">
      <c r="A86" s="2" t="s">
        <v>191</v>
      </c>
      <c r="C86" s="3">
        <v>0</v>
      </c>
      <c r="E86" s="10">
        <f t="shared" si="2"/>
        <v>0</v>
      </c>
      <c r="G86" s="3">
        <v>173220928958</v>
      </c>
      <c r="I86" s="10">
        <f t="shared" si="3"/>
        <v>1.1199247704447761E-2</v>
      </c>
    </row>
    <row r="87" spans="1:9" ht="24" x14ac:dyDescent="0.25">
      <c r="A87" s="2" t="s">
        <v>129</v>
      </c>
      <c r="C87" s="3">
        <v>0</v>
      </c>
      <c r="E87" s="10">
        <f t="shared" si="2"/>
        <v>0</v>
      </c>
      <c r="G87" s="3">
        <v>11835616438</v>
      </c>
      <c r="I87" s="10">
        <f t="shared" si="3"/>
        <v>7.652077668751818E-4</v>
      </c>
    </row>
    <row r="88" spans="1:9" ht="24" x14ac:dyDescent="0.25">
      <c r="A88" s="2" t="s">
        <v>137</v>
      </c>
      <c r="C88" s="3">
        <v>8790410952</v>
      </c>
      <c r="E88" s="10">
        <f t="shared" si="2"/>
        <v>4.6858329177652839E-3</v>
      </c>
      <c r="G88" s="3">
        <v>168266882210</v>
      </c>
      <c r="I88" s="10">
        <f t="shared" si="3"/>
        <v>1.0878953863489789E-2</v>
      </c>
    </row>
    <row r="89" spans="1:9" ht="24" x14ac:dyDescent="0.25">
      <c r="A89" s="2" t="s">
        <v>129</v>
      </c>
      <c r="C89" s="3">
        <v>0</v>
      </c>
      <c r="E89" s="10">
        <f t="shared" si="2"/>
        <v>0</v>
      </c>
      <c r="G89" s="3">
        <v>32547945205</v>
      </c>
      <c r="I89" s="10">
        <f t="shared" si="3"/>
        <v>2.1043213589390765E-3</v>
      </c>
    </row>
    <row r="90" spans="1:9" ht="24" x14ac:dyDescent="0.25">
      <c r="A90" s="2" t="s">
        <v>133</v>
      </c>
      <c r="C90" s="3">
        <v>0</v>
      </c>
      <c r="E90" s="10">
        <f t="shared" si="2"/>
        <v>0</v>
      </c>
      <c r="G90" s="3">
        <v>63913114752</v>
      </c>
      <c r="I90" s="10">
        <f t="shared" si="3"/>
        <v>4.1321727575078047E-3</v>
      </c>
    </row>
    <row r="91" spans="1:9" ht="24" x14ac:dyDescent="0.25">
      <c r="A91" s="2" t="s">
        <v>140</v>
      </c>
      <c r="C91" s="3">
        <v>3397260272</v>
      </c>
      <c r="E91" s="10">
        <f t="shared" si="2"/>
        <v>1.8109499202801141E-3</v>
      </c>
      <c r="G91" s="3">
        <v>278757944030</v>
      </c>
      <c r="I91" s="10">
        <f t="shared" si="3"/>
        <v>1.8022529284157696E-2</v>
      </c>
    </row>
    <row r="92" spans="1:9" ht="24" x14ac:dyDescent="0.25">
      <c r="A92" s="2" t="s">
        <v>191</v>
      </c>
      <c r="C92" s="3">
        <v>0</v>
      </c>
      <c r="E92" s="10">
        <f t="shared" si="2"/>
        <v>0</v>
      </c>
      <c r="G92" s="3">
        <v>119222540981</v>
      </c>
      <c r="I92" s="10">
        <f t="shared" si="3"/>
        <v>7.7080914900510278E-3</v>
      </c>
    </row>
    <row r="93" spans="1:9" ht="24" x14ac:dyDescent="0.25">
      <c r="A93" s="2" t="s">
        <v>136</v>
      </c>
      <c r="C93" s="3">
        <v>0</v>
      </c>
      <c r="E93" s="10">
        <f t="shared" si="2"/>
        <v>0</v>
      </c>
      <c r="G93" s="3">
        <v>39344262294</v>
      </c>
      <c r="I93" s="10">
        <f t="shared" si="3"/>
        <v>2.5437234509122536E-3</v>
      </c>
    </row>
    <row r="94" spans="1:9" ht="24" x14ac:dyDescent="0.25">
      <c r="A94" s="2" t="s">
        <v>192</v>
      </c>
      <c r="C94" s="3">
        <v>0</v>
      </c>
      <c r="E94" s="10">
        <f t="shared" si="2"/>
        <v>0</v>
      </c>
      <c r="G94" s="3">
        <v>119837090163</v>
      </c>
      <c r="I94" s="10">
        <f t="shared" si="3"/>
        <v>7.7478239205210925E-3</v>
      </c>
    </row>
    <row r="95" spans="1:9" ht="24" x14ac:dyDescent="0.25">
      <c r="A95" s="2" t="s">
        <v>193</v>
      </c>
      <c r="C95" s="3">
        <v>0</v>
      </c>
      <c r="E95" s="10">
        <f t="shared" si="2"/>
        <v>0</v>
      </c>
      <c r="G95" s="3">
        <v>144262295467</v>
      </c>
      <c r="I95" s="10">
        <f t="shared" si="3"/>
        <v>9.3269860118282699E-3</v>
      </c>
    </row>
    <row r="96" spans="1:9" ht="24" x14ac:dyDescent="0.25">
      <c r="A96" s="2" t="s">
        <v>184</v>
      </c>
      <c r="C96" s="3">
        <v>0</v>
      </c>
      <c r="E96" s="10">
        <f t="shared" si="2"/>
        <v>0</v>
      </c>
      <c r="G96" s="3">
        <v>76311475407</v>
      </c>
      <c r="I96" s="10">
        <f t="shared" si="3"/>
        <v>4.933763609950877E-3</v>
      </c>
    </row>
    <row r="97" spans="1:9" ht="24" x14ac:dyDescent="0.25">
      <c r="A97" s="2" t="s">
        <v>129</v>
      </c>
      <c r="C97" s="3">
        <v>4586301377</v>
      </c>
      <c r="E97" s="10">
        <f t="shared" si="2"/>
        <v>2.4447823976021603E-3</v>
      </c>
      <c r="G97" s="3">
        <v>81221917805</v>
      </c>
      <c r="I97" s="10">
        <f t="shared" si="3"/>
        <v>5.2512383001308291E-3</v>
      </c>
    </row>
    <row r="98" spans="1:9" ht="24" x14ac:dyDescent="0.25">
      <c r="A98" s="2" t="s">
        <v>154</v>
      </c>
      <c r="C98" s="3">
        <v>0</v>
      </c>
      <c r="E98" s="10">
        <f t="shared" si="2"/>
        <v>0</v>
      </c>
      <c r="G98" s="3">
        <v>146065573770</v>
      </c>
      <c r="I98" s="10">
        <f t="shared" si="3"/>
        <v>9.4435733117396448E-3</v>
      </c>
    </row>
    <row r="99" spans="1:9" ht="24" x14ac:dyDescent="0.25">
      <c r="A99" s="2" t="s">
        <v>129</v>
      </c>
      <c r="C99" s="3">
        <v>26907493103</v>
      </c>
      <c r="E99" s="10">
        <f t="shared" si="2"/>
        <v>1.4343358644443468E-2</v>
      </c>
      <c r="G99" s="3">
        <v>149980477593</v>
      </c>
      <c r="I99" s="10">
        <f t="shared" si="3"/>
        <v>9.6966834752551453E-3</v>
      </c>
    </row>
    <row r="100" spans="1:9" ht="24" x14ac:dyDescent="0.25">
      <c r="A100" s="2" t="s">
        <v>136</v>
      </c>
      <c r="C100" s="3">
        <v>0</v>
      </c>
      <c r="E100" s="10">
        <f t="shared" si="2"/>
        <v>0</v>
      </c>
      <c r="G100" s="3">
        <v>58278688523</v>
      </c>
      <c r="I100" s="10">
        <f t="shared" si="3"/>
        <v>3.767890361664584E-3</v>
      </c>
    </row>
    <row r="101" spans="1:9" ht="24" x14ac:dyDescent="0.25">
      <c r="A101" s="2" t="s">
        <v>191</v>
      </c>
      <c r="C101" s="3">
        <v>0</v>
      </c>
      <c r="E101" s="10">
        <f t="shared" si="2"/>
        <v>0</v>
      </c>
      <c r="G101" s="3">
        <v>87521311469</v>
      </c>
      <c r="I101" s="10">
        <f t="shared" si="3"/>
        <v>5.6585128162955026E-3</v>
      </c>
    </row>
    <row r="102" spans="1:9" ht="24" x14ac:dyDescent="0.25">
      <c r="A102" s="2" t="s">
        <v>135</v>
      </c>
      <c r="C102" s="3">
        <v>0</v>
      </c>
      <c r="E102" s="10">
        <f t="shared" si="2"/>
        <v>0</v>
      </c>
      <c r="G102" s="3">
        <v>136198920800</v>
      </c>
      <c r="I102" s="10">
        <f t="shared" si="3"/>
        <v>8.8056648829513001E-3</v>
      </c>
    </row>
    <row r="103" spans="1:9" ht="24" x14ac:dyDescent="0.25">
      <c r="A103" s="2" t="s">
        <v>129</v>
      </c>
      <c r="C103" s="3">
        <v>50441095894</v>
      </c>
      <c r="E103" s="10">
        <f t="shared" si="2"/>
        <v>2.6888225003233103E-2</v>
      </c>
      <c r="G103" s="3">
        <v>263032876708</v>
      </c>
      <c r="I103" s="10">
        <f t="shared" si="3"/>
        <v>1.7005856961895213E-2</v>
      </c>
    </row>
    <row r="104" spans="1:9" ht="24" x14ac:dyDescent="0.25">
      <c r="A104" s="2" t="s">
        <v>191</v>
      </c>
      <c r="C104" s="3">
        <v>0</v>
      </c>
      <c r="E104" s="10">
        <f t="shared" si="2"/>
        <v>0</v>
      </c>
      <c r="G104" s="3">
        <v>79153934425</v>
      </c>
      <c r="I104" s="10">
        <f t="shared" si="3"/>
        <v>5.1175370305404982E-3</v>
      </c>
    </row>
    <row r="105" spans="1:9" ht="24" x14ac:dyDescent="0.25">
      <c r="A105" s="2" t="s">
        <v>185</v>
      </c>
      <c r="C105" s="3">
        <v>0</v>
      </c>
      <c r="E105" s="10">
        <f t="shared" si="2"/>
        <v>0</v>
      </c>
      <c r="G105" s="3">
        <v>46942622949</v>
      </c>
      <c r="I105" s="10">
        <f t="shared" si="3"/>
        <v>3.0349800423354976E-3</v>
      </c>
    </row>
    <row r="106" spans="1:9" ht="24" x14ac:dyDescent="0.25">
      <c r="A106" s="2" t="s">
        <v>135</v>
      </c>
      <c r="C106" s="3">
        <v>0</v>
      </c>
      <c r="E106" s="10">
        <f t="shared" si="2"/>
        <v>0</v>
      </c>
      <c r="G106" s="3">
        <v>20648852458</v>
      </c>
      <c r="I106" s="10">
        <f t="shared" si="3"/>
        <v>1.3350096600960235E-3</v>
      </c>
    </row>
    <row r="107" spans="1:9" ht="24" x14ac:dyDescent="0.25">
      <c r="A107" s="2" t="s">
        <v>185</v>
      </c>
      <c r="C107" s="3">
        <v>0</v>
      </c>
      <c r="E107" s="10">
        <f t="shared" si="2"/>
        <v>0</v>
      </c>
      <c r="G107" s="3">
        <v>133770491802</v>
      </c>
      <c r="I107" s="10">
        <f t="shared" si="3"/>
        <v>8.6486597332568298E-3</v>
      </c>
    </row>
    <row r="108" spans="1:9" ht="24" x14ac:dyDescent="0.25">
      <c r="A108" s="2" t="s">
        <v>133</v>
      </c>
      <c r="C108" s="3">
        <v>0</v>
      </c>
      <c r="E108" s="10">
        <f t="shared" si="2"/>
        <v>0</v>
      </c>
      <c r="G108" s="3">
        <v>123934084698</v>
      </c>
      <c r="I108" s="10">
        <f t="shared" si="3"/>
        <v>8.0127067895672394E-3</v>
      </c>
    </row>
    <row r="109" spans="1:9" ht="24" x14ac:dyDescent="0.25">
      <c r="A109" s="2" t="s">
        <v>185</v>
      </c>
      <c r="C109" s="3">
        <v>0</v>
      </c>
      <c r="E109" s="10">
        <f t="shared" si="2"/>
        <v>0</v>
      </c>
      <c r="G109" s="3">
        <v>57499999999</v>
      </c>
      <c r="I109" s="10">
        <f t="shared" si="3"/>
        <v>3.7175458350687174E-3</v>
      </c>
    </row>
    <row r="110" spans="1:9" ht="24" x14ac:dyDescent="0.25">
      <c r="A110" s="2" t="s">
        <v>148</v>
      </c>
      <c r="C110" s="3">
        <v>0</v>
      </c>
      <c r="E110" s="10">
        <f t="shared" si="2"/>
        <v>0</v>
      </c>
      <c r="G110" s="3">
        <v>32448196719</v>
      </c>
      <c r="I110" s="10">
        <f t="shared" si="3"/>
        <v>2.0978723229618562E-3</v>
      </c>
    </row>
    <row r="111" spans="1:9" ht="24" x14ac:dyDescent="0.25">
      <c r="A111" s="2" t="s">
        <v>129</v>
      </c>
      <c r="C111" s="3">
        <v>6283835628</v>
      </c>
      <c r="E111" s="10">
        <f t="shared" si="2"/>
        <v>3.3496731832326153E-3</v>
      </c>
      <c r="G111" s="3">
        <v>28476849306</v>
      </c>
      <c r="I111" s="10">
        <f t="shared" si="3"/>
        <v>1.8411129136563635E-3</v>
      </c>
    </row>
    <row r="112" spans="1:9" ht="24" x14ac:dyDescent="0.25">
      <c r="A112" s="2" t="s">
        <v>135</v>
      </c>
      <c r="C112" s="3">
        <v>0</v>
      </c>
      <c r="E112" s="10">
        <f t="shared" si="2"/>
        <v>0</v>
      </c>
      <c r="G112" s="3">
        <v>96525191255</v>
      </c>
      <c r="I112" s="10">
        <f t="shared" si="3"/>
        <v>6.2406403953996041E-3</v>
      </c>
    </row>
    <row r="113" spans="1:9" ht="24" x14ac:dyDescent="0.25">
      <c r="A113" s="2" t="s">
        <v>133</v>
      </c>
      <c r="C113" s="3">
        <v>0</v>
      </c>
      <c r="E113" s="10">
        <f t="shared" si="2"/>
        <v>0</v>
      </c>
      <c r="G113" s="3">
        <v>54768019122</v>
      </c>
      <c r="I113" s="10">
        <f t="shared" si="3"/>
        <v>3.5409151545303628E-3</v>
      </c>
    </row>
    <row r="114" spans="1:9" ht="24" x14ac:dyDescent="0.25">
      <c r="A114" s="2" t="s">
        <v>133</v>
      </c>
      <c r="C114" s="3">
        <v>0</v>
      </c>
      <c r="E114" s="10">
        <f t="shared" si="2"/>
        <v>0</v>
      </c>
      <c r="G114" s="3">
        <v>101751748630</v>
      </c>
      <c r="I114" s="10">
        <f t="shared" si="3"/>
        <v>6.5785528580346803E-3</v>
      </c>
    </row>
    <row r="115" spans="1:9" ht="24" x14ac:dyDescent="0.25">
      <c r="A115" s="2" t="s">
        <v>133</v>
      </c>
      <c r="C115" s="3">
        <v>0</v>
      </c>
      <c r="E115" s="10">
        <f t="shared" si="2"/>
        <v>0</v>
      </c>
      <c r="G115" s="3">
        <v>56757932450</v>
      </c>
      <c r="I115" s="10">
        <f t="shared" si="3"/>
        <v>3.6695689633091939E-3</v>
      </c>
    </row>
    <row r="116" spans="1:9" ht="24" x14ac:dyDescent="0.25">
      <c r="A116" s="2" t="s">
        <v>135</v>
      </c>
      <c r="C116" s="3">
        <v>0</v>
      </c>
      <c r="E116" s="10">
        <f t="shared" si="2"/>
        <v>0</v>
      </c>
      <c r="G116" s="3">
        <v>135200819671</v>
      </c>
      <c r="I116" s="10">
        <f t="shared" si="3"/>
        <v>8.7411346795572848E-3</v>
      </c>
    </row>
    <row r="117" spans="1:9" ht="24" x14ac:dyDescent="0.25">
      <c r="A117" s="2" t="s">
        <v>154</v>
      </c>
      <c r="C117" s="3">
        <v>0</v>
      </c>
      <c r="E117" s="10">
        <f t="shared" si="2"/>
        <v>0</v>
      </c>
      <c r="G117" s="3">
        <v>125409836065</v>
      </c>
      <c r="I117" s="10">
        <f t="shared" si="3"/>
        <v>8.1081184999686872E-3</v>
      </c>
    </row>
    <row r="118" spans="1:9" ht="24" x14ac:dyDescent="0.25">
      <c r="A118" s="2" t="s">
        <v>133</v>
      </c>
      <c r="C118" s="3">
        <v>0</v>
      </c>
      <c r="E118" s="10">
        <f t="shared" si="2"/>
        <v>0</v>
      </c>
      <c r="G118" s="3">
        <v>115447404369</v>
      </c>
      <c r="I118" s="10">
        <f t="shared" si="3"/>
        <v>7.4640176919814607E-3</v>
      </c>
    </row>
    <row r="119" spans="1:9" ht="24" x14ac:dyDescent="0.25">
      <c r="A119" s="2" t="s">
        <v>134</v>
      </c>
      <c r="C119" s="3">
        <v>35303</v>
      </c>
      <c r="E119" s="10">
        <f t="shared" si="2"/>
        <v>1.8818683267388134E-8</v>
      </c>
      <c r="G119" s="3">
        <v>103351</v>
      </c>
      <c r="I119" s="10">
        <f t="shared" si="3"/>
        <v>6.6819492105542425E-9</v>
      </c>
    </row>
    <row r="120" spans="1:9" ht="24" x14ac:dyDescent="0.25">
      <c r="A120" s="2" t="s">
        <v>135</v>
      </c>
      <c r="C120" s="3">
        <v>0</v>
      </c>
      <c r="E120" s="10">
        <f t="shared" si="2"/>
        <v>0</v>
      </c>
      <c r="G120" s="3">
        <v>35234153004</v>
      </c>
      <c r="I120" s="10">
        <f t="shared" si="3"/>
        <v>2.2779926739908197E-3</v>
      </c>
    </row>
    <row r="121" spans="1:9" ht="24" x14ac:dyDescent="0.25">
      <c r="A121" s="2" t="s">
        <v>194</v>
      </c>
      <c r="C121" s="3">
        <v>0</v>
      </c>
      <c r="E121" s="10">
        <f t="shared" si="2"/>
        <v>0</v>
      </c>
      <c r="G121" s="3">
        <v>27082191781</v>
      </c>
      <c r="I121" s="10">
        <f t="shared" si="3"/>
        <v>1.7509441610737346E-3</v>
      </c>
    </row>
    <row r="122" spans="1:9" ht="24" x14ac:dyDescent="0.25">
      <c r="A122" s="2" t="s">
        <v>194</v>
      </c>
      <c r="C122" s="3">
        <v>0</v>
      </c>
      <c r="E122" s="10">
        <f t="shared" si="2"/>
        <v>0</v>
      </c>
      <c r="G122" s="3">
        <v>56383561644</v>
      </c>
      <c r="I122" s="10">
        <f t="shared" si="3"/>
        <v>3.6453647784284839E-3</v>
      </c>
    </row>
    <row r="123" spans="1:9" ht="24" x14ac:dyDescent="0.25">
      <c r="A123" s="2" t="s">
        <v>154</v>
      </c>
      <c r="C123" s="3">
        <v>0</v>
      </c>
      <c r="E123" s="10">
        <f t="shared" si="2"/>
        <v>0</v>
      </c>
      <c r="G123" s="3">
        <v>68852459015</v>
      </c>
      <c r="I123" s="10">
        <f t="shared" si="3"/>
        <v>4.4515160391287705E-3</v>
      </c>
    </row>
    <row r="124" spans="1:9" ht="24" x14ac:dyDescent="0.25">
      <c r="A124" s="2" t="s">
        <v>185</v>
      </c>
      <c r="C124" s="3">
        <v>0</v>
      </c>
      <c r="E124" s="10">
        <f t="shared" si="2"/>
        <v>0</v>
      </c>
      <c r="G124" s="3">
        <v>36229508196</v>
      </c>
      <c r="I124" s="10">
        <f t="shared" si="3"/>
        <v>2.3423453443994799E-3</v>
      </c>
    </row>
    <row r="125" spans="1:9" ht="24" x14ac:dyDescent="0.25">
      <c r="A125" s="2" t="s">
        <v>135</v>
      </c>
      <c r="C125" s="3">
        <v>0</v>
      </c>
      <c r="E125" s="10">
        <f t="shared" si="2"/>
        <v>0</v>
      </c>
      <c r="G125" s="3">
        <v>62765956283</v>
      </c>
      <c r="I125" s="10">
        <f t="shared" si="3"/>
        <v>4.0580055542266055E-3</v>
      </c>
    </row>
    <row r="126" spans="1:9" ht="24" x14ac:dyDescent="0.25">
      <c r="A126" s="2" t="s">
        <v>133</v>
      </c>
      <c r="C126" s="3">
        <v>0</v>
      </c>
      <c r="E126" s="10">
        <f t="shared" si="2"/>
        <v>0</v>
      </c>
      <c r="G126" s="3">
        <v>91497540982</v>
      </c>
      <c r="I126" s="10">
        <f t="shared" si="3"/>
        <v>5.9155878678709382E-3</v>
      </c>
    </row>
    <row r="127" spans="1:9" ht="24" x14ac:dyDescent="0.25">
      <c r="A127" s="2" t="s">
        <v>133</v>
      </c>
      <c r="C127" s="3">
        <v>0</v>
      </c>
      <c r="E127" s="10">
        <f t="shared" si="2"/>
        <v>0</v>
      </c>
      <c r="G127" s="3">
        <v>186290625207</v>
      </c>
      <c r="I127" s="10">
        <f t="shared" si="3"/>
        <v>1.204424239761173E-2</v>
      </c>
    </row>
    <row r="128" spans="1:9" ht="24" x14ac:dyDescent="0.25">
      <c r="A128" s="2" t="s">
        <v>136</v>
      </c>
      <c r="C128" s="3">
        <v>1993</v>
      </c>
      <c r="E128" s="10">
        <f t="shared" si="2"/>
        <v>1.0623923109057177E-9</v>
      </c>
      <c r="G128" s="3">
        <v>82700428655</v>
      </c>
      <c r="I128" s="10">
        <f t="shared" si="3"/>
        <v>5.3468284193067765E-3</v>
      </c>
    </row>
    <row r="129" spans="1:9" ht="24" x14ac:dyDescent="0.25">
      <c r="A129" s="2" t="s">
        <v>133</v>
      </c>
      <c r="C129" s="3">
        <v>0</v>
      </c>
      <c r="E129" s="10">
        <f t="shared" si="2"/>
        <v>0</v>
      </c>
      <c r="G129" s="3">
        <v>114136986300</v>
      </c>
      <c r="I129" s="10">
        <f t="shared" si="3"/>
        <v>7.3792952705085133E-3</v>
      </c>
    </row>
    <row r="130" spans="1:9" ht="24" x14ac:dyDescent="0.25">
      <c r="A130" s="2" t="s">
        <v>135</v>
      </c>
      <c r="C130" s="3">
        <v>2898287688</v>
      </c>
      <c r="E130" s="10">
        <f t="shared" si="2"/>
        <v>1.5449666605739638E-3</v>
      </c>
      <c r="G130" s="3">
        <v>193393891756</v>
      </c>
      <c r="I130" s="10">
        <f t="shared" si="3"/>
        <v>1.2503489684134811E-2</v>
      </c>
    </row>
    <row r="131" spans="1:9" ht="24" x14ac:dyDescent="0.25">
      <c r="A131" s="2" t="s">
        <v>129</v>
      </c>
      <c r="C131" s="3">
        <v>7643835628</v>
      </c>
      <c r="E131" s="10">
        <f t="shared" si="2"/>
        <v>4.0746373291592466E-3</v>
      </c>
      <c r="G131" s="3">
        <v>54356164381</v>
      </c>
      <c r="I131" s="10">
        <f t="shared" si="3"/>
        <v>3.5142875218854156E-3</v>
      </c>
    </row>
    <row r="132" spans="1:9" ht="24" x14ac:dyDescent="0.25">
      <c r="A132" s="2" t="s">
        <v>129</v>
      </c>
      <c r="C132" s="3">
        <v>19109589045</v>
      </c>
      <c r="E132" s="10">
        <f t="shared" si="2"/>
        <v>1.0186593309571569E-2</v>
      </c>
      <c r="G132" s="3">
        <v>133767123285</v>
      </c>
      <c r="I132" s="10">
        <f t="shared" si="3"/>
        <v>8.6484419486247618E-3</v>
      </c>
    </row>
    <row r="133" spans="1:9" ht="24" x14ac:dyDescent="0.25">
      <c r="A133" s="2" t="s">
        <v>129</v>
      </c>
      <c r="C133" s="3">
        <v>3397260270</v>
      </c>
      <c r="E133" s="10">
        <f t="shared" si="2"/>
        <v>1.8109499192139904E-3</v>
      </c>
      <c r="G133" s="3">
        <v>37334590876</v>
      </c>
      <c r="I133" s="10">
        <f t="shared" si="3"/>
        <v>2.4137922229127327E-3</v>
      </c>
    </row>
    <row r="134" spans="1:9" ht="24" x14ac:dyDescent="0.25">
      <c r="A134" s="2" t="s">
        <v>129</v>
      </c>
      <c r="C134" s="3">
        <v>177799236484</v>
      </c>
      <c r="E134" s="10">
        <f t="shared" si="2"/>
        <v>9.4777993841198671E-2</v>
      </c>
      <c r="G134" s="3">
        <v>468821917797</v>
      </c>
      <c r="I134" s="10">
        <f t="shared" si="3"/>
        <v>3.0310729876964811E-2</v>
      </c>
    </row>
    <row r="135" spans="1:9" ht="24" x14ac:dyDescent="0.25">
      <c r="A135" s="2" t="s">
        <v>129</v>
      </c>
      <c r="C135" s="3">
        <v>31641859431</v>
      </c>
      <c r="E135" s="10">
        <f t="shared" si="2"/>
        <v>1.6867068822003999E-2</v>
      </c>
      <c r="G135" s="3">
        <v>80515068487</v>
      </c>
      <c r="I135" s="10">
        <f t="shared" si="3"/>
        <v>5.2055383916404328E-3</v>
      </c>
    </row>
    <row r="136" spans="1:9" ht="24" x14ac:dyDescent="0.25">
      <c r="A136" s="2" t="s">
        <v>142</v>
      </c>
      <c r="C136" s="3">
        <v>128246575328</v>
      </c>
      <c r="E136" s="10">
        <f t="shared" si="2"/>
        <v>6.8363359522558023E-2</v>
      </c>
      <c r="G136" s="3">
        <v>327649973762</v>
      </c>
      <c r="I136" s="10">
        <f t="shared" si="3"/>
        <v>2.1183544266790977E-2</v>
      </c>
    </row>
    <row r="137" spans="1:9" ht="24" x14ac:dyDescent="0.25">
      <c r="A137" s="2" t="s">
        <v>143</v>
      </c>
      <c r="C137" s="3">
        <v>46797260270</v>
      </c>
      <c r="E137" s="10">
        <f t="shared" ref="E137:E173" si="4">+C137/$C$174</f>
        <v>2.4945835164225605E-2</v>
      </c>
      <c r="G137" s="3">
        <v>122570551672</v>
      </c>
      <c r="I137" s="10">
        <f t="shared" ref="I137:I173" si="5">+G137/$G$174</f>
        <v>7.9245503283172716E-3</v>
      </c>
    </row>
    <row r="138" spans="1:9" ht="24" x14ac:dyDescent="0.25">
      <c r="A138" s="2" t="s">
        <v>144</v>
      </c>
      <c r="C138" s="3">
        <v>26328767108</v>
      </c>
      <c r="E138" s="10">
        <f t="shared" si="4"/>
        <v>1.4034861882170884E-2</v>
      </c>
      <c r="G138" s="3">
        <v>56045512356</v>
      </c>
      <c r="I138" s="10">
        <f t="shared" si="5"/>
        <v>3.6235088875993674E-3</v>
      </c>
    </row>
    <row r="139" spans="1:9" ht="24" x14ac:dyDescent="0.25">
      <c r="A139" s="2" t="s">
        <v>145</v>
      </c>
      <c r="C139" s="3">
        <v>224383561</v>
      </c>
      <c r="E139" s="10">
        <f t="shared" si="4"/>
        <v>1.1961032107378028E-4</v>
      </c>
      <c r="G139" s="3">
        <v>53317592632</v>
      </c>
      <c r="I139" s="10">
        <f t="shared" si="5"/>
        <v>3.4471407726683351E-3</v>
      </c>
    </row>
    <row r="140" spans="1:9" ht="24" x14ac:dyDescent="0.25">
      <c r="A140" s="2" t="s">
        <v>146</v>
      </c>
      <c r="C140" s="3">
        <v>213413698</v>
      </c>
      <c r="E140" s="10">
        <f t="shared" si="4"/>
        <v>1.1376270536736325E-4</v>
      </c>
      <c r="G140" s="3">
        <v>61581972151</v>
      </c>
      <c r="I140" s="10">
        <f t="shared" si="5"/>
        <v>3.9814574624217258E-3</v>
      </c>
    </row>
    <row r="141" spans="1:9" ht="24" x14ac:dyDescent="0.25">
      <c r="A141" s="2" t="s">
        <v>146</v>
      </c>
      <c r="C141" s="3">
        <v>0</v>
      </c>
      <c r="E141" s="10">
        <f t="shared" si="4"/>
        <v>0</v>
      </c>
      <c r="G141" s="3">
        <v>14435030412</v>
      </c>
      <c r="I141" s="10">
        <f t="shared" si="5"/>
        <v>9.3326760327224585E-4</v>
      </c>
    </row>
    <row r="142" spans="1:9" ht="24" x14ac:dyDescent="0.25">
      <c r="A142" s="2" t="s">
        <v>129</v>
      </c>
      <c r="C142" s="3">
        <v>52657534244</v>
      </c>
      <c r="E142" s="10">
        <f t="shared" si="4"/>
        <v>2.8069723779267499E-2</v>
      </c>
      <c r="G142" s="3">
        <v>95123287644</v>
      </c>
      <c r="I142" s="10">
        <f t="shared" si="5"/>
        <v>6.1500031618286219E-3</v>
      </c>
    </row>
    <row r="143" spans="1:9" ht="24" x14ac:dyDescent="0.25">
      <c r="A143" s="2" t="s">
        <v>147</v>
      </c>
      <c r="C143" s="3">
        <v>106097260277</v>
      </c>
      <c r="E143" s="10">
        <f t="shared" si="4"/>
        <v>5.655640417784618E-2</v>
      </c>
      <c r="G143" s="3">
        <v>210797260271</v>
      </c>
      <c r="I143" s="10">
        <f t="shared" si="5"/>
        <v>1.3628669164834453E-2</v>
      </c>
    </row>
    <row r="144" spans="1:9" ht="24" x14ac:dyDescent="0.25">
      <c r="A144" s="2" t="s">
        <v>135</v>
      </c>
      <c r="C144" s="3">
        <v>123875342470</v>
      </c>
      <c r="E144" s="10">
        <f t="shared" si="4"/>
        <v>6.6033221952303309E-2</v>
      </c>
      <c r="G144" s="3">
        <v>228575342464</v>
      </c>
      <c r="I144" s="10">
        <f t="shared" si="5"/>
        <v>1.4778074998108294E-2</v>
      </c>
    </row>
    <row r="145" spans="1:9" ht="24" x14ac:dyDescent="0.25">
      <c r="A145" s="2" t="s">
        <v>131</v>
      </c>
      <c r="C145" s="3">
        <v>65821917801</v>
      </c>
      <c r="E145" s="10">
        <f t="shared" si="4"/>
        <v>3.5087154721952125E-2</v>
      </c>
      <c r="G145" s="3">
        <v>112534246563</v>
      </c>
      <c r="I145" s="10">
        <f t="shared" si="5"/>
        <v>7.2756733846983026E-3</v>
      </c>
    </row>
    <row r="146" spans="1:9" ht="24" x14ac:dyDescent="0.25">
      <c r="A146" s="2" t="s">
        <v>148</v>
      </c>
      <c r="C146" s="3">
        <v>26468219179</v>
      </c>
      <c r="E146" s="10">
        <f t="shared" si="4"/>
        <v>1.4109198464193101E-2</v>
      </c>
      <c r="G146" s="3">
        <v>44868493140</v>
      </c>
      <c r="I146" s="10">
        <f t="shared" si="5"/>
        <v>2.9008813878489948E-3</v>
      </c>
    </row>
    <row r="147" spans="1:9" ht="24" x14ac:dyDescent="0.25">
      <c r="A147" s="2" t="s">
        <v>146</v>
      </c>
      <c r="C147" s="3">
        <v>19851164381</v>
      </c>
      <c r="E147" s="10">
        <f t="shared" si="4"/>
        <v>1.0581898846412375E-2</v>
      </c>
      <c r="G147" s="3">
        <v>29206849301</v>
      </c>
      <c r="I147" s="10">
        <f t="shared" si="5"/>
        <v>1.8883095821965309E-3</v>
      </c>
    </row>
    <row r="148" spans="1:9" ht="24" x14ac:dyDescent="0.25">
      <c r="A148" s="2" t="s">
        <v>129</v>
      </c>
      <c r="C148" s="3">
        <v>5265753424</v>
      </c>
      <c r="E148" s="10">
        <f t="shared" si="4"/>
        <v>2.8069723777135254E-3</v>
      </c>
      <c r="G148" s="3">
        <v>7643835606</v>
      </c>
      <c r="I148" s="10">
        <f t="shared" si="5"/>
        <v>4.9419668211355587E-4</v>
      </c>
    </row>
    <row r="149" spans="1:9" ht="24" x14ac:dyDescent="0.25">
      <c r="A149" s="2" t="s">
        <v>136</v>
      </c>
      <c r="C149" s="3">
        <v>33675342465</v>
      </c>
      <c r="E149" s="10">
        <f t="shared" si="4"/>
        <v>1.7951041094798195E-2</v>
      </c>
      <c r="G149" s="3">
        <v>47797260262</v>
      </c>
      <c r="I149" s="10">
        <f t="shared" si="5"/>
        <v>3.0902348837875447E-3</v>
      </c>
    </row>
    <row r="150" spans="1:9" ht="24" x14ac:dyDescent="0.25">
      <c r="A150" s="2" t="s">
        <v>148</v>
      </c>
      <c r="C150" s="3">
        <v>21174575337</v>
      </c>
      <c r="E150" s="10">
        <f t="shared" si="4"/>
        <v>1.1287358768049496E-2</v>
      </c>
      <c r="G150" s="3">
        <v>29122191768</v>
      </c>
      <c r="I150" s="10">
        <f t="shared" si="5"/>
        <v>1.8828362211666732E-3</v>
      </c>
    </row>
    <row r="151" spans="1:9" ht="24" x14ac:dyDescent="0.25">
      <c r="A151" s="2" t="s">
        <v>149</v>
      </c>
      <c r="C151" s="3">
        <v>12952054789</v>
      </c>
      <c r="E151" s="10">
        <f t="shared" si="4"/>
        <v>6.9042465721340582E-3</v>
      </c>
      <c r="G151" s="3">
        <v>17965753417</v>
      </c>
      <c r="I151" s="10">
        <f t="shared" si="5"/>
        <v>1.1615393354852427E-3</v>
      </c>
    </row>
    <row r="152" spans="1:9" ht="24" x14ac:dyDescent="0.25">
      <c r="A152" s="2" t="s">
        <v>129</v>
      </c>
      <c r="C152" s="3">
        <v>15797260273</v>
      </c>
      <c r="E152" s="10">
        <f t="shared" si="4"/>
        <v>8.4209171336736381E-3</v>
      </c>
      <c r="G152" s="3">
        <v>21912328765</v>
      </c>
      <c r="I152" s="10">
        <f t="shared" si="5"/>
        <v>1.4166971571895461E-3</v>
      </c>
    </row>
    <row r="153" spans="1:9" ht="24" x14ac:dyDescent="0.25">
      <c r="A153" s="2" t="s">
        <v>133</v>
      </c>
      <c r="C153" s="3">
        <v>0</v>
      </c>
      <c r="E153" s="10">
        <f t="shared" si="4"/>
        <v>0</v>
      </c>
      <c r="G153" s="3">
        <v>15876712328</v>
      </c>
      <c r="I153" s="10">
        <f t="shared" si="5"/>
        <v>1.0264766224446441E-3</v>
      </c>
    </row>
    <row r="154" spans="1:9" ht="24" x14ac:dyDescent="0.25">
      <c r="A154" s="2" t="s">
        <v>150</v>
      </c>
      <c r="C154" s="3">
        <v>58284246566</v>
      </c>
      <c r="E154" s="10">
        <f t="shared" si="4"/>
        <v>3.1069109582865722E-2</v>
      </c>
      <c r="G154" s="3">
        <v>67684931496</v>
      </c>
      <c r="I154" s="10">
        <f t="shared" si="5"/>
        <v>4.3760319162476913E-3</v>
      </c>
    </row>
    <row r="155" spans="1:9" ht="24" x14ac:dyDescent="0.25">
      <c r="A155" s="2" t="s">
        <v>151</v>
      </c>
      <c r="C155" s="3">
        <v>211835616426</v>
      </c>
      <c r="E155" s="10">
        <f t="shared" si="4"/>
        <v>0.11292149024935041</v>
      </c>
      <c r="G155" s="3">
        <v>211835616426</v>
      </c>
      <c r="I155" s="10">
        <f t="shared" si="5"/>
        <v>1.3695801975258895E-2</v>
      </c>
    </row>
    <row r="156" spans="1:9" ht="24" x14ac:dyDescent="0.25">
      <c r="A156" s="2" t="s">
        <v>151</v>
      </c>
      <c r="C156" s="3">
        <v>209467397242</v>
      </c>
      <c r="E156" s="10">
        <f t="shared" si="4"/>
        <v>0.11165908289780951</v>
      </c>
      <c r="G156" s="3">
        <v>209467397242</v>
      </c>
      <c r="I156" s="10">
        <f t="shared" si="5"/>
        <v>1.3542689568925639E-2</v>
      </c>
    </row>
    <row r="157" spans="1:9" ht="24" x14ac:dyDescent="0.25">
      <c r="A157" s="2" t="s">
        <v>152</v>
      </c>
      <c r="C157" s="3">
        <v>21164383550</v>
      </c>
      <c r="E157" s="10">
        <f t="shared" si="4"/>
        <v>1.1281925914992202E-2</v>
      </c>
      <c r="G157" s="3">
        <v>21164383550</v>
      </c>
      <c r="I157" s="10">
        <f t="shared" si="5"/>
        <v>1.3683402768603079E-3</v>
      </c>
    </row>
    <row r="158" spans="1:9" ht="24" x14ac:dyDescent="0.25">
      <c r="A158" s="2" t="s">
        <v>129</v>
      </c>
      <c r="C158" s="3">
        <v>7745753424</v>
      </c>
      <c r="E158" s="10">
        <f t="shared" si="4"/>
        <v>4.1289658202856173E-3</v>
      </c>
      <c r="G158" s="3">
        <v>7745753424</v>
      </c>
      <c r="I158" s="10">
        <f t="shared" si="5"/>
        <v>5.0078597184976073E-4</v>
      </c>
    </row>
    <row r="159" spans="1:9" ht="24" x14ac:dyDescent="0.25">
      <c r="A159" s="2" t="s">
        <v>152</v>
      </c>
      <c r="C159" s="3">
        <v>148997260258</v>
      </c>
      <c r="E159" s="10">
        <f t="shared" si="4"/>
        <v>7.9424758476727184E-2</v>
      </c>
      <c r="G159" s="3">
        <v>148997260258</v>
      </c>
      <c r="I159" s="10">
        <f t="shared" si="5"/>
        <v>9.633115553363665E-3</v>
      </c>
    </row>
    <row r="160" spans="1:9" ht="24" x14ac:dyDescent="0.25">
      <c r="A160" s="2" t="s">
        <v>129</v>
      </c>
      <c r="C160" s="3">
        <v>11295890393</v>
      </c>
      <c r="E160" s="10">
        <f t="shared" si="4"/>
        <v>6.0214084788544741E-3</v>
      </c>
      <c r="G160" s="3">
        <v>11295890393</v>
      </c>
      <c r="I160" s="10">
        <f t="shared" si="5"/>
        <v>7.3031287451513392E-4</v>
      </c>
    </row>
    <row r="161" spans="1:9" ht="24" x14ac:dyDescent="0.25">
      <c r="A161" s="2" t="s">
        <v>129</v>
      </c>
      <c r="C161" s="3">
        <v>2887671221</v>
      </c>
      <c r="E161" s="10">
        <f t="shared" si="4"/>
        <v>1.5393074268008659E-3</v>
      </c>
      <c r="G161" s="3">
        <v>2887671221</v>
      </c>
      <c r="I161" s="10">
        <f t="shared" si="5"/>
        <v>1.866965238410964E-4</v>
      </c>
    </row>
    <row r="162" spans="1:9" ht="24" x14ac:dyDescent="0.25">
      <c r="A162" s="2" t="s">
        <v>129</v>
      </c>
      <c r="C162" s="3">
        <v>4756164368</v>
      </c>
      <c r="E162" s="10">
        <f t="shared" si="4"/>
        <v>2.5353298815689678E-3</v>
      </c>
      <c r="G162" s="3">
        <v>4756164368</v>
      </c>
      <c r="I162" s="10">
        <f t="shared" si="5"/>
        <v>3.075001571733589E-4</v>
      </c>
    </row>
    <row r="163" spans="1:9" ht="24" x14ac:dyDescent="0.25">
      <c r="A163" s="2" t="s">
        <v>152</v>
      </c>
      <c r="C163" s="3">
        <v>7111232868</v>
      </c>
      <c r="E163" s="10">
        <f t="shared" si="4"/>
        <v>3.7907271048786828E-3</v>
      </c>
      <c r="G163" s="3">
        <v>7111232868</v>
      </c>
      <c r="I163" s="10">
        <f t="shared" si="5"/>
        <v>4.5976233271472926E-4</v>
      </c>
    </row>
    <row r="164" spans="1:9" ht="24" x14ac:dyDescent="0.25">
      <c r="A164" s="2" t="s">
        <v>129</v>
      </c>
      <c r="C164" s="3">
        <v>9172602732</v>
      </c>
      <c r="E164" s="10">
        <f t="shared" si="4"/>
        <v>4.8895647834769594E-3</v>
      </c>
      <c r="G164" s="3">
        <v>9172602732</v>
      </c>
      <c r="I164" s="10">
        <f t="shared" si="5"/>
        <v>5.9303601884660127E-4</v>
      </c>
    </row>
    <row r="165" spans="1:9" ht="24" x14ac:dyDescent="0.25">
      <c r="A165" s="2" t="s">
        <v>129</v>
      </c>
      <c r="C165" s="3">
        <v>5605479451</v>
      </c>
      <c r="E165" s="10">
        <f t="shared" si="4"/>
        <v>2.9880673696349243E-3</v>
      </c>
      <c r="G165" s="3">
        <v>5605479451</v>
      </c>
      <c r="I165" s="10">
        <f t="shared" si="5"/>
        <v>3.6241090064331722E-4</v>
      </c>
    </row>
    <row r="166" spans="1:9" ht="24" x14ac:dyDescent="0.25">
      <c r="A166" s="2" t="s">
        <v>129</v>
      </c>
      <c r="C166" s="3">
        <v>12315068490</v>
      </c>
      <c r="E166" s="10">
        <f t="shared" si="4"/>
        <v>6.5646934631476608E-3</v>
      </c>
      <c r="G166" s="3">
        <v>12315068490</v>
      </c>
      <c r="I166" s="10">
        <f t="shared" si="5"/>
        <v>7.9620576651098611E-4</v>
      </c>
    </row>
    <row r="167" spans="1:9" ht="24" x14ac:dyDescent="0.25">
      <c r="A167" s="2" t="s">
        <v>129</v>
      </c>
      <c r="C167" s="3">
        <v>1910958903</v>
      </c>
      <c r="E167" s="10">
        <f t="shared" si="4"/>
        <v>1.0186593301575641E-3</v>
      </c>
      <c r="G167" s="3">
        <v>1910958903</v>
      </c>
      <c r="I167" s="10">
        <f t="shared" si="5"/>
        <v>1.2354917062536841E-4</v>
      </c>
    </row>
    <row r="168" spans="1:9" ht="24" x14ac:dyDescent="0.25">
      <c r="A168" s="2" t="s">
        <v>129</v>
      </c>
      <c r="C168" s="3">
        <v>15627397256</v>
      </c>
      <c r="E168" s="10">
        <f t="shared" si="4"/>
        <v>8.330369635847221E-3</v>
      </c>
      <c r="G168" s="3">
        <v>15627397256</v>
      </c>
      <c r="I168" s="10">
        <f t="shared" si="5"/>
        <v>1.0103576623133471E-3</v>
      </c>
    </row>
    <row r="169" spans="1:9" ht="24" x14ac:dyDescent="0.25">
      <c r="A169" s="2" t="s">
        <v>136</v>
      </c>
      <c r="C169" s="3">
        <v>1671232875</v>
      </c>
      <c r="E169" s="10">
        <f t="shared" si="4"/>
        <v>8.9087052490359085E-4</v>
      </c>
      <c r="G169" s="3">
        <v>1671232875</v>
      </c>
      <c r="I169" s="10">
        <f t="shared" si="5"/>
        <v>1.0805017067816031E-4</v>
      </c>
    </row>
    <row r="170" spans="1:9" ht="24" x14ac:dyDescent="0.25">
      <c r="A170" s="2" t="s">
        <v>135</v>
      </c>
      <c r="C170" s="3">
        <v>3386301368</v>
      </c>
      <c r="E170" s="10">
        <f t="shared" si="4"/>
        <v>1.8051081463987522E-3</v>
      </c>
      <c r="G170" s="3">
        <v>3386301368</v>
      </c>
      <c r="I170" s="10">
        <f t="shared" si="5"/>
        <v>2.1893444429764929E-4</v>
      </c>
    </row>
    <row r="171" spans="1:9" ht="24" x14ac:dyDescent="0.25">
      <c r="A171" s="2" t="s">
        <v>150</v>
      </c>
      <c r="C171" s="3">
        <v>1336986300</v>
      </c>
      <c r="E171" s="10">
        <f t="shared" si="4"/>
        <v>7.126964199228727E-4</v>
      </c>
      <c r="G171" s="3">
        <v>1336986300</v>
      </c>
      <c r="I171" s="10">
        <f t="shared" si="5"/>
        <v>8.6440136542528253E-5</v>
      </c>
    </row>
    <row r="172" spans="1:9" ht="24" x14ac:dyDescent="0.25">
      <c r="A172" s="2" t="s">
        <v>148</v>
      </c>
      <c r="C172" s="3">
        <v>4232876712</v>
      </c>
      <c r="E172" s="10">
        <f t="shared" si="4"/>
        <v>2.256385184064564E-3</v>
      </c>
      <c r="G172" s="3">
        <v>4232876712</v>
      </c>
      <c r="I172" s="10">
        <f t="shared" si="5"/>
        <v>2.7366805550136752E-4</v>
      </c>
    </row>
    <row r="173" spans="1:9" ht="24.75" thickBot="1" x14ac:dyDescent="0.3">
      <c r="A173" s="2" t="s">
        <v>154</v>
      </c>
      <c r="C173" s="3">
        <v>28410958904</v>
      </c>
      <c r="E173" s="10">
        <f t="shared" si="4"/>
        <v>1.5144798938819839E-2</v>
      </c>
      <c r="G173" s="3">
        <v>28410958904</v>
      </c>
      <c r="I173" s="10">
        <f t="shared" si="5"/>
        <v>1.8368529034036615E-3</v>
      </c>
    </row>
    <row r="174" spans="1:9" ht="24.75" thickBot="1" x14ac:dyDescent="0.3">
      <c r="A174" s="2" t="s">
        <v>25</v>
      </c>
      <c r="C174" s="5">
        <f>SUM(C8:C173)</f>
        <v>1875954842238</v>
      </c>
      <c r="D174" s="2"/>
      <c r="E174" s="11">
        <f>SUM(E8:E173)</f>
        <v>1</v>
      </c>
      <c r="F174" s="2"/>
      <c r="G174" s="5">
        <f>SUM(G8:G173)</f>
        <v>15467193290957</v>
      </c>
      <c r="H174" s="2"/>
      <c r="I174" s="11">
        <f>SUM(I8:I173)</f>
        <v>1</v>
      </c>
    </row>
    <row r="175" spans="1:9" ht="23.2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A4" sqref="A1:XFD1048576"/>
    </sheetView>
  </sheetViews>
  <sheetFormatPr defaultRowHeight="22.5" x14ac:dyDescent="0.25"/>
  <cols>
    <col min="1" max="1" width="31.5703125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9.140625" style="3" customWidth="1"/>
    <col min="8" max="16384" width="9.140625" style="3"/>
  </cols>
  <sheetData>
    <row r="2" spans="1:5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</row>
    <row r="3" spans="1:5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</row>
    <row r="4" spans="1:5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</row>
    <row r="5" spans="1:5" ht="24" x14ac:dyDescent="0.25">
      <c r="E5" s="2" t="s">
        <v>275</v>
      </c>
    </row>
    <row r="6" spans="1:5" ht="24" x14ac:dyDescent="0.25">
      <c r="A6" s="23" t="s">
        <v>232</v>
      </c>
      <c r="C6" s="23" t="s">
        <v>157</v>
      </c>
      <c r="E6" s="23" t="s">
        <v>276</v>
      </c>
    </row>
    <row r="7" spans="1:5" ht="24" x14ac:dyDescent="0.25">
      <c r="A7" s="23" t="s">
        <v>232</v>
      </c>
      <c r="C7" s="23" t="s">
        <v>126</v>
      </c>
      <c r="E7" s="23" t="s">
        <v>126</v>
      </c>
    </row>
    <row r="8" spans="1:5" ht="24" x14ac:dyDescent="0.25">
      <c r="A8" s="2" t="s">
        <v>232</v>
      </c>
      <c r="C8" s="3">
        <v>0</v>
      </c>
      <c r="E8" s="3">
        <v>7375475672</v>
      </c>
    </row>
    <row r="9" spans="1:5" ht="24" x14ac:dyDescent="0.25">
      <c r="A9" s="2" t="s">
        <v>274</v>
      </c>
      <c r="C9" s="3">
        <v>0</v>
      </c>
      <c r="E9" s="3">
        <v>2420710362</v>
      </c>
    </row>
    <row r="10" spans="1:5" ht="24" x14ac:dyDescent="0.25">
      <c r="A10" s="2" t="s">
        <v>281</v>
      </c>
      <c r="C10" s="3">
        <v>2951603570422</v>
      </c>
    </row>
    <row r="11" spans="1:5" ht="24" x14ac:dyDescent="0.25">
      <c r="A11" s="2"/>
      <c r="B11" s="3">
        <f t="shared" ref="B11" si="0">SUM(B8:B9)</f>
        <v>0</v>
      </c>
      <c r="C11" s="5">
        <f>SUM(C8:C10)</f>
        <v>2951603570422</v>
      </c>
      <c r="D11" s="2"/>
      <c r="E11" s="5">
        <f>SUM(E8:E9)</f>
        <v>9796186034</v>
      </c>
    </row>
    <row r="12" spans="1:5" ht="24" x14ac:dyDescent="0.25">
      <c r="C12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A4" sqref="A1:XFD1048576"/>
    </sheetView>
  </sheetViews>
  <sheetFormatPr defaultRowHeight="22.5" x14ac:dyDescent="0.25"/>
  <cols>
    <col min="1" max="1" width="28.8554687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21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21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</row>
    <row r="3" spans="1:19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  <c r="H3" s="24" t="s">
        <v>155</v>
      </c>
      <c r="I3" s="24" t="s">
        <v>155</v>
      </c>
      <c r="J3" s="24" t="s">
        <v>155</v>
      </c>
      <c r="K3" s="24" t="s">
        <v>155</v>
      </c>
      <c r="L3" s="24" t="s">
        <v>155</v>
      </c>
      <c r="M3" s="24" t="s">
        <v>155</v>
      </c>
      <c r="N3" s="24" t="s">
        <v>155</v>
      </c>
      <c r="O3" s="24" t="s">
        <v>155</v>
      </c>
      <c r="P3" s="24" t="s">
        <v>155</v>
      </c>
      <c r="Q3" s="24" t="s">
        <v>155</v>
      </c>
      <c r="R3" s="24" t="s">
        <v>155</v>
      </c>
      <c r="S3" s="24" t="s">
        <v>155</v>
      </c>
    </row>
    <row r="4" spans="1:19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</row>
    <row r="6" spans="1:19" ht="24" x14ac:dyDescent="0.25">
      <c r="A6" s="23" t="s">
        <v>3</v>
      </c>
      <c r="C6" s="23" t="s">
        <v>195</v>
      </c>
      <c r="D6" s="23" t="s">
        <v>195</v>
      </c>
      <c r="E6" s="23" t="s">
        <v>195</v>
      </c>
      <c r="F6" s="23" t="s">
        <v>195</v>
      </c>
      <c r="G6" s="23" t="s">
        <v>195</v>
      </c>
      <c r="I6" s="23" t="s">
        <v>157</v>
      </c>
      <c r="J6" s="23" t="s">
        <v>157</v>
      </c>
      <c r="K6" s="23" t="s">
        <v>157</v>
      </c>
      <c r="L6" s="23" t="s">
        <v>157</v>
      </c>
      <c r="M6" s="23" t="s">
        <v>157</v>
      </c>
      <c r="O6" s="23" t="s">
        <v>158</v>
      </c>
      <c r="P6" s="23" t="s">
        <v>158</v>
      </c>
      <c r="Q6" s="23" t="s">
        <v>158</v>
      </c>
      <c r="R6" s="23" t="s">
        <v>158</v>
      </c>
      <c r="S6" s="23" t="s">
        <v>158</v>
      </c>
    </row>
    <row r="7" spans="1:19" ht="24" x14ac:dyDescent="0.25">
      <c r="A7" s="23" t="s">
        <v>3</v>
      </c>
      <c r="C7" s="23" t="s">
        <v>196</v>
      </c>
      <c r="E7" s="23" t="s">
        <v>197</v>
      </c>
      <c r="G7" s="23" t="s">
        <v>198</v>
      </c>
      <c r="I7" s="23" t="s">
        <v>199</v>
      </c>
      <c r="K7" s="23" t="s">
        <v>161</v>
      </c>
      <c r="M7" s="23" t="s">
        <v>200</v>
      </c>
      <c r="O7" s="23" t="s">
        <v>199</v>
      </c>
      <c r="Q7" s="23" t="s">
        <v>161</v>
      </c>
      <c r="S7" s="23" t="s">
        <v>200</v>
      </c>
    </row>
    <row r="8" spans="1:19" ht="24" x14ac:dyDescent="0.25">
      <c r="A8" s="2" t="s">
        <v>201</v>
      </c>
      <c r="C8" s="3" t="s">
        <v>202</v>
      </c>
      <c r="E8" s="3">
        <v>449500000</v>
      </c>
      <c r="G8" s="3">
        <v>670</v>
      </c>
      <c r="I8" s="3">
        <v>0</v>
      </c>
      <c r="K8" s="3">
        <v>0</v>
      </c>
      <c r="M8" s="3">
        <v>0</v>
      </c>
      <c r="O8" s="3">
        <v>301165000000</v>
      </c>
      <c r="Q8" s="3">
        <v>0</v>
      </c>
      <c r="S8" s="3">
        <v>301165000000</v>
      </c>
    </row>
    <row r="9" spans="1:19" ht="24" x14ac:dyDescent="0.25">
      <c r="A9" s="2" t="s">
        <v>203</v>
      </c>
      <c r="C9" s="3" t="s">
        <v>204</v>
      </c>
      <c r="E9" s="3">
        <v>356555</v>
      </c>
      <c r="G9" s="3">
        <v>150</v>
      </c>
      <c r="I9" s="3">
        <v>0</v>
      </c>
      <c r="K9" s="3">
        <v>0</v>
      </c>
      <c r="M9" s="3">
        <v>0</v>
      </c>
      <c r="O9" s="3">
        <v>53483250</v>
      </c>
      <c r="Q9" s="3">
        <v>0</v>
      </c>
      <c r="S9" s="3">
        <v>53483250</v>
      </c>
    </row>
    <row r="10" spans="1:19" ht="24" x14ac:dyDescent="0.25">
      <c r="A10" s="2" t="s">
        <v>25</v>
      </c>
      <c r="C10" s="3" t="s">
        <v>25</v>
      </c>
      <c r="E10" s="3" t="s">
        <v>25</v>
      </c>
      <c r="G10" s="3" t="s">
        <v>25</v>
      </c>
      <c r="I10" s="9">
        <f>SUM(I8:I9)</f>
        <v>0</v>
      </c>
      <c r="K10" s="9">
        <f>SUM(K8:K9)</f>
        <v>0</v>
      </c>
      <c r="M10" s="9">
        <f>SUM(M8:M9)</f>
        <v>0</v>
      </c>
      <c r="O10" s="5">
        <f>SUM(O8:O9)</f>
        <v>301218483250</v>
      </c>
      <c r="P10" s="2"/>
      <c r="Q10" s="5">
        <f>SUM(Q8:Q9)</f>
        <v>0</v>
      </c>
      <c r="R10" s="2"/>
      <c r="S10" s="5">
        <f>SUM(S8:S9)</f>
        <v>301218483250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63"/>
  <sheetViews>
    <sheetView rightToLeft="1" topLeftCell="A49" workbookViewId="0">
      <selection activeCell="K67" sqref="K67"/>
    </sheetView>
  </sheetViews>
  <sheetFormatPr defaultRowHeight="22.5" x14ac:dyDescent="0.25"/>
  <cols>
    <col min="1" max="1" width="47.425781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3" style="3" customWidth="1"/>
    <col min="14" max="14" width="1" style="3" customWidth="1"/>
    <col min="15" max="15" width="18.42578125" style="3" bestFit="1" customWidth="1"/>
    <col min="16" max="16384" width="9.140625" style="3"/>
  </cols>
  <sheetData>
    <row r="2" spans="1:13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</row>
    <row r="3" spans="1:13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  <c r="H3" s="24" t="s">
        <v>155</v>
      </c>
      <c r="I3" s="24" t="s">
        <v>155</v>
      </c>
      <c r="J3" s="24" t="s">
        <v>155</v>
      </c>
      <c r="K3" s="24" t="s">
        <v>155</v>
      </c>
      <c r="L3" s="24" t="s">
        <v>155</v>
      </c>
      <c r="M3" s="24" t="s">
        <v>155</v>
      </c>
    </row>
    <row r="4" spans="1:13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</row>
    <row r="6" spans="1:13" ht="24.75" thickBot="1" x14ac:dyDescent="0.3">
      <c r="A6" s="4" t="s">
        <v>156</v>
      </c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I6" s="23" t="s">
        <v>158</v>
      </c>
      <c r="J6" s="23" t="s">
        <v>158</v>
      </c>
      <c r="K6" s="23" t="s">
        <v>158</v>
      </c>
      <c r="L6" s="23" t="s">
        <v>158</v>
      </c>
      <c r="M6" s="23" t="s">
        <v>158</v>
      </c>
    </row>
    <row r="7" spans="1:13" ht="24.75" thickBot="1" x14ac:dyDescent="0.3">
      <c r="A7" s="23" t="s">
        <v>159</v>
      </c>
      <c r="C7" s="23" t="s">
        <v>160</v>
      </c>
      <c r="E7" s="23" t="s">
        <v>161</v>
      </c>
      <c r="G7" s="23" t="s">
        <v>162</v>
      </c>
      <c r="I7" s="23" t="s">
        <v>160</v>
      </c>
      <c r="K7" s="23" t="s">
        <v>161</v>
      </c>
      <c r="M7" s="23" t="s">
        <v>162</v>
      </c>
    </row>
    <row r="8" spans="1:13" ht="24" x14ac:dyDescent="0.25">
      <c r="A8" s="2" t="s">
        <v>50</v>
      </c>
      <c r="C8" s="3">
        <v>1502218460</v>
      </c>
      <c r="E8" s="3">
        <v>0</v>
      </c>
      <c r="G8" s="3">
        <f>C8-E8</f>
        <v>1502218460</v>
      </c>
      <c r="I8" s="3">
        <v>12264305980</v>
      </c>
      <c r="K8" s="3">
        <v>0</v>
      </c>
      <c r="M8" s="3">
        <v>12264305980</v>
      </c>
    </row>
    <row r="9" spans="1:13" ht="24" x14ac:dyDescent="0.25">
      <c r="A9" s="2" t="s">
        <v>163</v>
      </c>
      <c r="C9" s="3">
        <v>0</v>
      </c>
      <c r="E9" s="3">
        <v>0</v>
      </c>
      <c r="G9" s="3">
        <f t="shared" ref="G9:G61" si="0">C9-E9</f>
        <v>0</v>
      </c>
      <c r="I9" s="3">
        <v>16511411236</v>
      </c>
      <c r="K9" s="3">
        <v>0</v>
      </c>
      <c r="M9" s="3">
        <v>16511411236</v>
      </c>
    </row>
    <row r="10" spans="1:13" ht="24" x14ac:dyDescent="0.25">
      <c r="A10" s="2" t="s">
        <v>164</v>
      </c>
      <c r="C10" s="3">
        <v>0</v>
      </c>
      <c r="E10" s="3">
        <v>0</v>
      </c>
      <c r="G10" s="3">
        <f t="shared" si="0"/>
        <v>0</v>
      </c>
      <c r="I10" s="3">
        <v>59250575341</v>
      </c>
      <c r="K10" s="3">
        <v>0</v>
      </c>
      <c r="M10" s="3">
        <v>59250575341</v>
      </c>
    </row>
    <row r="11" spans="1:13" ht="24" x14ac:dyDescent="0.25">
      <c r="A11" s="2" t="s">
        <v>66</v>
      </c>
      <c r="C11" s="3">
        <v>5155563371</v>
      </c>
      <c r="E11" s="3">
        <v>0</v>
      </c>
      <c r="G11" s="3">
        <f t="shared" si="0"/>
        <v>5155563371</v>
      </c>
      <c r="I11" s="3">
        <v>60335411328</v>
      </c>
      <c r="K11" s="3">
        <v>0</v>
      </c>
      <c r="M11" s="3">
        <v>60335411328</v>
      </c>
    </row>
    <row r="12" spans="1:13" ht="24" x14ac:dyDescent="0.25">
      <c r="A12" s="2" t="s">
        <v>165</v>
      </c>
      <c r="C12" s="3">
        <v>0</v>
      </c>
      <c r="E12" s="3">
        <v>0</v>
      </c>
      <c r="G12" s="3">
        <f t="shared" si="0"/>
        <v>0</v>
      </c>
      <c r="I12" s="3">
        <v>691415229</v>
      </c>
      <c r="K12" s="3">
        <v>0</v>
      </c>
      <c r="M12" s="3">
        <v>691415229</v>
      </c>
    </row>
    <row r="13" spans="1:13" ht="24" x14ac:dyDescent="0.25">
      <c r="A13" s="2" t="s">
        <v>166</v>
      </c>
      <c r="C13" s="3">
        <v>0</v>
      </c>
      <c r="E13" s="3">
        <v>0</v>
      </c>
      <c r="G13" s="3">
        <f t="shared" si="0"/>
        <v>0</v>
      </c>
      <c r="I13" s="3">
        <v>747892862</v>
      </c>
      <c r="K13" s="3">
        <v>0</v>
      </c>
      <c r="M13" s="3">
        <v>747892862</v>
      </c>
    </row>
    <row r="14" spans="1:13" ht="24" x14ac:dyDescent="0.25">
      <c r="A14" s="2" t="s">
        <v>167</v>
      </c>
      <c r="C14" s="3">
        <v>0</v>
      </c>
      <c r="E14" s="3">
        <v>0</v>
      </c>
      <c r="G14" s="3">
        <f t="shared" si="0"/>
        <v>0</v>
      </c>
      <c r="I14" s="3">
        <v>550275176443</v>
      </c>
      <c r="K14" s="3">
        <v>0</v>
      </c>
      <c r="M14" s="3">
        <v>550275176443</v>
      </c>
    </row>
    <row r="15" spans="1:13" ht="24" x14ac:dyDescent="0.25">
      <c r="A15" s="2" t="s">
        <v>168</v>
      </c>
      <c r="C15" s="3">
        <v>0</v>
      </c>
      <c r="E15" s="3">
        <v>0</v>
      </c>
      <c r="G15" s="3">
        <f t="shared" si="0"/>
        <v>0</v>
      </c>
      <c r="I15" s="3">
        <v>16625856338</v>
      </c>
      <c r="K15" s="3">
        <v>0</v>
      </c>
      <c r="M15" s="3">
        <v>16625856338</v>
      </c>
    </row>
    <row r="16" spans="1:13" ht="24" x14ac:dyDescent="0.25">
      <c r="A16" s="2" t="s">
        <v>169</v>
      </c>
      <c r="C16" s="3">
        <v>0</v>
      </c>
      <c r="E16" s="3">
        <v>0</v>
      </c>
      <c r="G16" s="3">
        <f t="shared" si="0"/>
        <v>0</v>
      </c>
      <c r="I16" s="3">
        <v>2524059009</v>
      </c>
      <c r="K16" s="3">
        <v>0</v>
      </c>
      <c r="M16" s="3">
        <v>2524059009</v>
      </c>
    </row>
    <row r="17" spans="1:13" ht="24" x14ac:dyDescent="0.25">
      <c r="A17" s="2" t="s">
        <v>170</v>
      </c>
      <c r="C17" s="3">
        <v>0</v>
      </c>
      <c r="E17" s="3">
        <v>0</v>
      </c>
      <c r="G17" s="3">
        <f t="shared" si="0"/>
        <v>0</v>
      </c>
      <c r="I17" s="3">
        <v>1175480511</v>
      </c>
      <c r="K17" s="3">
        <v>0</v>
      </c>
      <c r="M17" s="3">
        <v>1175480511</v>
      </c>
    </row>
    <row r="18" spans="1:13" ht="24" x14ac:dyDescent="0.25">
      <c r="A18" s="2" t="s">
        <v>171</v>
      </c>
      <c r="C18" s="3">
        <v>0</v>
      </c>
      <c r="E18" s="3">
        <v>0</v>
      </c>
      <c r="G18" s="3">
        <f t="shared" si="0"/>
        <v>0</v>
      </c>
      <c r="I18" s="3">
        <v>30238865028</v>
      </c>
      <c r="K18" s="3">
        <v>0</v>
      </c>
      <c r="M18" s="3">
        <v>30238865028</v>
      </c>
    </row>
    <row r="19" spans="1:13" ht="24" x14ac:dyDescent="0.25">
      <c r="A19" s="2" t="s">
        <v>172</v>
      </c>
      <c r="C19" s="3">
        <v>0</v>
      </c>
      <c r="E19" s="3">
        <v>0</v>
      </c>
      <c r="G19" s="3">
        <f t="shared" si="0"/>
        <v>0</v>
      </c>
      <c r="I19" s="3">
        <v>36007545258</v>
      </c>
      <c r="K19" s="3">
        <v>0</v>
      </c>
      <c r="M19" s="3">
        <v>36007545258</v>
      </c>
    </row>
    <row r="20" spans="1:13" ht="24" x14ac:dyDescent="0.25">
      <c r="A20" s="2" t="s">
        <v>91</v>
      </c>
      <c r="C20" s="3">
        <v>39085360533</v>
      </c>
      <c r="E20" s="3">
        <v>0</v>
      </c>
      <c r="G20" s="3">
        <f t="shared" si="0"/>
        <v>39085360533</v>
      </c>
      <c r="I20" s="3">
        <v>81474657564</v>
      </c>
      <c r="K20" s="3">
        <v>0</v>
      </c>
      <c r="M20" s="3">
        <v>81474657564</v>
      </c>
    </row>
    <row r="21" spans="1:13" ht="24" x14ac:dyDescent="0.25">
      <c r="A21" s="2" t="s">
        <v>90</v>
      </c>
      <c r="C21" s="3">
        <v>282443962787</v>
      </c>
      <c r="E21" s="3">
        <v>0</v>
      </c>
      <c r="G21" s="3">
        <f t="shared" si="0"/>
        <v>282443962787</v>
      </c>
      <c r="I21" s="3">
        <v>629931356230</v>
      </c>
      <c r="K21" s="3">
        <v>0</v>
      </c>
      <c r="M21" s="3">
        <v>629931356230</v>
      </c>
    </row>
    <row r="22" spans="1:13" ht="24" x14ac:dyDescent="0.25">
      <c r="A22" s="2" t="s">
        <v>88</v>
      </c>
      <c r="C22" s="3">
        <v>113413322979</v>
      </c>
      <c r="E22" s="3">
        <v>0</v>
      </c>
      <c r="G22" s="3">
        <f t="shared" si="0"/>
        <v>113413322979</v>
      </c>
      <c r="I22" s="3">
        <v>253006258570</v>
      </c>
      <c r="K22" s="3">
        <v>0</v>
      </c>
      <c r="M22" s="3">
        <v>253006258570</v>
      </c>
    </row>
    <row r="23" spans="1:13" ht="24" x14ac:dyDescent="0.25">
      <c r="A23" s="2" t="s">
        <v>89</v>
      </c>
      <c r="C23" s="3">
        <v>28125511237</v>
      </c>
      <c r="E23" s="3">
        <v>0</v>
      </c>
      <c r="G23" s="3">
        <f t="shared" si="0"/>
        <v>28125511237</v>
      </c>
      <c r="I23" s="3">
        <v>28125511237</v>
      </c>
      <c r="K23" s="3">
        <v>0</v>
      </c>
      <c r="M23" s="3">
        <v>28125511237</v>
      </c>
    </row>
    <row r="24" spans="1:13" ht="24" x14ac:dyDescent="0.25">
      <c r="A24" s="2" t="s">
        <v>87</v>
      </c>
      <c r="C24" s="3">
        <v>148871098601</v>
      </c>
      <c r="E24" s="3">
        <v>0</v>
      </c>
      <c r="G24" s="3">
        <f t="shared" si="0"/>
        <v>148871098601</v>
      </c>
      <c r="I24" s="3">
        <v>380737687016</v>
      </c>
      <c r="K24" s="3">
        <v>0</v>
      </c>
      <c r="M24" s="3">
        <v>380737687016</v>
      </c>
    </row>
    <row r="25" spans="1:13" ht="24" x14ac:dyDescent="0.25">
      <c r="A25" s="2" t="s">
        <v>86</v>
      </c>
      <c r="C25" s="3">
        <v>42989848772</v>
      </c>
      <c r="E25" s="3">
        <v>0</v>
      </c>
      <c r="G25" s="3">
        <f t="shared" si="0"/>
        <v>42989848772</v>
      </c>
      <c r="I25" s="3">
        <v>182613272059</v>
      </c>
      <c r="K25" s="3">
        <v>0</v>
      </c>
      <c r="M25" s="3">
        <v>182613272059</v>
      </c>
    </row>
    <row r="26" spans="1:13" ht="24" x14ac:dyDescent="0.25">
      <c r="A26" s="2" t="s">
        <v>173</v>
      </c>
      <c r="C26" s="3">
        <v>0</v>
      </c>
      <c r="E26" s="3">
        <v>0</v>
      </c>
      <c r="G26" s="3">
        <f t="shared" si="0"/>
        <v>0</v>
      </c>
      <c r="I26" s="3">
        <v>1600519240</v>
      </c>
      <c r="K26" s="3">
        <v>0</v>
      </c>
      <c r="M26" s="3">
        <v>1600519240</v>
      </c>
    </row>
    <row r="27" spans="1:13" ht="24" x14ac:dyDescent="0.25">
      <c r="A27" s="2" t="s">
        <v>93</v>
      </c>
      <c r="C27" s="3">
        <v>17325221305</v>
      </c>
      <c r="E27" s="3">
        <v>0</v>
      </c>
      <c r="G27" s="3">
        <f t="shared" si="0"/>
        <v>17325221305</v>
      </c>
      <c r="I27" s="3">
        <v>86053981134</v>
      </c>
      <c r="K27" s="3">
        <v>0</v>
      </c>
      <c r="M27" s="3">
        <v>86053981134</v>
      </c>
    </row>
    <row r="28" spans="1:13" ht="24" x14ac:dyDescent="0.25">
      <c r="A28" s="2" t="s">
        <v>77</v>
      </c>
      <c r="C28" s="3">
        <v>49249726585</v>
      </c>
      <c r="E28" s="3">
        <v>0</v>
      </c>
      <c r="G28" s="3">
        <f t="shared" si="0"/>
        <v>49249726585</v>
      </c>
      <c r="I28" s="3">
        <v>252632562780</v>
      </c>
      <c r="K28" s="3">
        <v>0</v>
      </c>
      <c r="M28" s="3">
        <v>252632562780</v>
      </c>
    </row>
    <row r="29" spans="1:13" ht="24" x14ac:dyDescent="0.25">
      <c r="A29" s="2" t="s">
        <v>69</v>
      </c>
      <c r="C29" s="3">
        <v>19139959017</v>
      </c>
      <c r="E29" s="3">
        <v>0</v>
      </c>
      <c r="G29" s="3">
        <f t="shared" si="0"/>
        <v>19139959017</v>
      </c>
      <c r="I29" s="3">
        <v>224117330222</v>
      </c>
      <c r="K29" s="3">
        <v>0</v>
      </c>
      <c r="M29" s="3">
        <v>224117330222</v>
      </c>
    </row>
    <row r="30" spans="1:13" ht="24" x14ac:dyDescent="0.25">
      <c r="A30" s="2" t="s">
        <v>174</v>
      </c>
      <c r="C30" s="3">
        <v>0</v>
      </c>
      <c r="E30" s="3">
        <v>0</v>
      </c>
      <c r="G30" s="3">
        <f t="shared" si="0"/>
        <v>0</v>
      </c>
      <c r="I30" s="3">
        <v>48301369810</v>
      </c>
      <c r="K30" s="3">
        <v>0</v>
      </c>
      <c r="M30" s="3">
        <v>48301369810</v>
      </c>
    </row>
    <row r="31" spans="1:13" ht="24" x14ac:dyDescent="0.25">
      <c r="A31" s="2" t="s">
        <v>84</v>
      </c>
      <c r="C31" s="3">
        <v>75578487022</v>
      </c>
      <c r="E31" s="3">
        <v>0</v>
      </c>
      <c r="G31" s="3">
        <f t="shared" si="0"/>
        <v>75578487022</v>
      </c>
      <c r="I31" s="3">
        <v>572683559268</v>
      </c>
      <c r="K31" s="3">
        <v>0</v>
      </c>
      <c r="M31" s="3">
        <v>572683559268</v>
      </c>
    </row>
    <row r="32" spans="1:13" ht="24" x14ac:dyDescent="0.25">
      <c r="A32" s="2" t="s">
        <v>85</v>
      </c>
      <c r="C32" s="3">
        <v>55301331968</v>
      </c>
      <c r="E32" s="3">
        <v>0</v>
      </c>
      <c r="G32" s="3">
        <f t="shared" si="0"/>
        <v>55301331968</v>
      </c>
      <c r="I32" s="3">
        <v>431002509442</v>
      </c>
      <c r="K32" s="3">
        <v>0</v>
      </c>
      <c r="M32" s="3">
        <v>431002509442</v>
      </c>
    </row>
    <row r="33" spans="1:13" ht="24" x14ac:dyDescent="0.25">
      <c r="A33" s="2" t="s">
        <v>92</v>
      </c>
      <c r="C33" s="3">
        <v>8827324694</v>
      </c>
      <c r="E33" s="3">
        <v>0</v>
      </c>
      <c r="G33" s="3">
        <f t="shared" si="0"/>
        <v>8827324694</v>
      </c>
      <c r="I33" s="3">
        <v>69831851807</v>
      </c>
      <c r="K33" s="3">
        <v>0</v>
      </c>
      <c r="M33" s="3">
        <v>69831851807</v>
      </c>
    </row>
    <row r="34" spans="1:13" ht="24" x14ac:dyDescent="0.25">
      <c r="A34" s="2" t="s">
        <v>49</v>
      </c>
      <c r="C34" s="3">
        <v>29133711764</v>
      </c>
      <c r="E34" s="3">
        <v>0</v>
      </c>
      <c r="G34" s="3">
        <f t="shared" si="0"/>
        <v>29133711764</v>
      </c>
      <c r="I34" s="3">
        <v>247042622950</v>
      </c>
      <c r="K34" s="3">
        <v>0</v>
      </c>
      <c r="M34" s="3">
        <v>247042622950</v>
      </c>
    </row>
    <row r="35" spans="1:13" ht="24" x14ac:dyDescent="0.25">
      <c r="A35" s="2" t="s">
        <v>83</v>
      </c>
      <c r="C35" s="3">
        <v>19272758965</v>
      </c>
      <c r="E35" s="3">
        <v>0</v>
      </c>
      <c r="G35" s="3">
        <f t="shared" si="0"/>
        <v>19272758965</v>
      </c>
      <c r="I35" s="3">
        <v>153904570581</v>
      </c>
      <c r="K35" s="3">
        <v>0</v>
      </c>
      <c r="M35" s="3">
        <v>153904570581</v>
      </c>
    </row>
    <row r="36" spans="1:13" ht="24" x14ac:dyDescent="0.25">
      <c r="A36" s="2" t="s">
        <v>73</v>
      </c>
      <c r="C36" s="3">
        <v>79769802211</v>
      </c>
      <c r="E36" s="3">
        <v>0</v>
      </c>
      <c r="G36" s="3">
        <f t="shared" si="0"/>
        <v>79769802211</v>
      </c>
      <c r="I36" s="3">
        <v>923755212044</v>
      </c>
      <c r="K36" s="3">
        <v>0</v>
      </c>
      <c r="M36" s="3">
        <v>923755212044</v>
      </c>
    </row>
    <row r="37" spans="1:13" ht="24" x14ac:dyDescent="0.25">
      <c r="A37" s="2" t="s">
        <v>68</v>
      </c>
      <c r="C37" s="3">
        <v>57127663934</v>
      </c>
      <c r="E37" s="3">
        <v>0</v>
      </c>
      <c r="G37" s="3">
        <f t="shared" si="0"/>
        <v>57127663934</v>
      </c>
      <c r="I37" s="3">
        <v>752207448423</v>
      </c>
      <c r="K37" s="3">
        <v>0</v>
      </c>
      <c r="M37" s="3">
        <v>752207448423</v>
      </c>
    </row>
    <row r="38" spans="1:13" ht="24" x14ac:dyDescent="0.25">
      <c r="A38" s="2" t="s">
        <v>175</v>
      </c>
      <c r="C38" s="3">
        <v>0</v>
      </c>
      <c r="E38" s="3">
        <v>0</v>
      </c>
      <c r="G38" s="3">
        <f t="shared" si="0"/>
        <v>0</v>
      </c>
      <c r="I38" s="3">
        <v>162749183865</v>
      </c>
      <c r="K38" s="3">
        <v>0</v>
      </c>
      <c r="M38" s="3">
        <v>162749183865</v>
      </c>
    </row>
    <row r="39" spans="1:13" ht="24" x14ac:dyDescent="0.25">
      <c r="A39" s="2" t="s">
        <v>176</v>
      </c>
      <c r="C39" s="3">
        <v>0</v>
      </c>
      <c r="E39" s="3">
        <v>0</v>
      </c>
      <c r="G39" s="3">
        <f t="shared" si="0"/>
        <v>0</v>
      </c>
      <c r="I39" s="3">
        <v>88172805357</v>
      </c>
      <c r="K39" s="3">
        <v>0</v>
      </c>
      <c r="M39" s="3">
        <v>88172805357</v>
      </c>
    </row>
    <row r="40" spans="1:13" ht="24" x14ac:dyDescent="0.25">
      <c r="A40" s="2" t="s">
        <v>76</v>
      </c>
      <c r="C40" s="3">
        <v>19599959016</v>
      </c>
      <c r="E40" s="3">
        <v>0</v>
      </c>
      <c r="G40" s="3">
        <f t="shared" si="0"/>
        <v>19599959016</v>
      </c>
      <c r="I40" s="3">
        <v>230452200762</v>
      </c>
      <c r="K40" s="3">
        <v>0</v>
      </c>
      <c r="M40" s="3">
        <v>230452200762</v>
      </c>
    </row>
    <row r="41" spans="1:13" ht="24" x14ac:dyDescent="0.25">
      <c r="A41" s="2" t="s">
        <v>82</v>
      </c>
      <c r="C41" s="3">
        <v>15436153838</v>
      </c>
      <c r="E41" s="3">
        <v>0</v>
      </c>
      <c r="G41" s="3">
        <f t="shared" si="0"/>
        <v>15436153838</v>
      </c>
      <c r="I41" s="3">
        <v>65718412053</v>
      </c>
      <c r="K41" s="3">
        <v>0</v>
      </c>
      <c r="M41" s="3">
        <v>65718412053</v>
      </c>
    </row>
    <row r="42" spans="1:13" ht="24" x14ac:dyDescent="0.25">
      <c r="A42" s="2" t="s">
        <v>71</v>
      </c>
      <c r="C42" s="3">
        <v>40118826938</v>
      </c>
      <c r="E42" s="3">
        <v>0</v>
      </c>
      <c r="G42" s="3">
        <f t="shared" si="0"/>
        <v>40118826938</v>
      </c>
      <c r="I42" s="3">
        <v>460658606913</v>
      </c>
      <c r="K42" s="3">
        <v>0</v>
      </c>
      <c r="M42" s="3">
        <v>460658606913</v>
      </c>
    </row>
    <row r="43" spans="1:13" ht="24" x14ac:dyDescent="0.25">
      <c r="A43" s="2" t="s">
        <v>177</v>
      </c>
      <c r="C43" s="3">
        <v>0</v>
      </c>
      <c r="E43" s="3">
        <v>0</v>
      </c>
      <c r="G43" s="3">
        <f t="shared" si="0"/>
        <v>0</v>
      </c>
      <c r="I43" s="3">
        <v>7348682250</v>
      </c>
      <c r="K43" s="3">
        <v>0</v>
      </c>
      <c r="M43" s="3">
        <v>7348682250</v>
      </c>
    </row>
    <row r="44" spans="1:13" ht="24" x14ac:dyDescent="0.25">
      <c r="A44" s="2" t="s">
        <v>81</v>
      </c>
      <c r="C44" s="3">
        <v>2594425636</v>
      </c>
      <c r="E44" s="3">
        <v>0</v>
      </c>
      <c r="G44" s="3">
        <f t="shared" si="0"/>
        <v>2594425636</v>
      </c>
      <c r="I44" s="3">
        <v>22312652268</v>
      </c>
      <c r="K44" s="3">
        <v>0</v>
      </c>
      <c r="M44" s="3">
        <v>22312652268</v>
      </c>
    </row>
    <row r="45" spans="1:13" ht="24" x14ac:dyDescent="0.25">
      <c r="A45" s="2" t="s">
        <v>178</v>
      </c>
      <c r="C45" s="3">
        <v>0</v>
      </c>
      <c r="E45" s="3">
        <v>0</v>
      </c>
      <c r="G45" s="3">
        <f t="shared" si="0"/>
        <v>0</v>
      </c>
      <c r="I45" s="3">
        <v>59879310834</v>
      </c>
      <c r="K45" s="3">
        <v>0</v>
      </c>
      <c r="M45" s="3">
        <v>59879310834</v>
      </c>
    </row>
    <row r="46" spans="1:13" ht="24" x14ac:dyDescent="0.25">
      <c r="A46" s="2" t="s">
        <v>80</v>
      </c>
      <c r="C46" s="3">
        <v>2278583623</v>
      </c>
      <c r="E46" s="3">
        <v>0</v>
      </c>
      <c r="G46" s="3">
        <f t="shared" si="0"/>
        <v>2278583623</v>
      </c>
      <c r="I46" s="3">
        <v>26447497712</v>
      </c>
      <c r="K46" s="3">
        <v>0</v>
      </c>
      <c r="M46" s="3">
        <v>26447497712</v>
      </c>
    </row>
    <row r="47" spans="1:13" ht="24" x14ac:dyDescent="0.25">
      <c r="A47" s="2" t="s">
        <v>179</v>
      </c>
      <c r="C47" s="3">
        <v>0</v>
      </c>
      <c r="E47" s="3">
        <v>0</v>
      </c>
      <c r="G47" s="3">
        <f t="shared" si="0"/>
        <v>0</v>
      </c>
      <c r="I47" s="3">
        <v>398924072350</v>
      </c>
      <c r="K47" s="3">
        <v>0</v>
      </c>
      <c r="M47" s="3">
        <v>398924072350</v>
      </c>
    </row>
    <row r="48" spans="1:13" ht="24" x14ac:dyDescent="0.25">
      <c r="A48" s="2" t="s">
        <v>79</v>
      </c>
      <c r="C48" s="3">
        <v>143782837731</v>
      </c>
      <c r="E48" s="3">
        <v>0</v>
      </c>
      <c r="G48" s="3">
        <f t="shared" si="0"/>
        <v>143782837731</v>
      </c>
      <c r="I48" s="3">
        <v>881071273253</v>
      </c>
      <c r="K48" s="3">
        <v>0</v>
      </c>
      <c r="M48" s="3">
        <v>881071273253</v>
      </c>
    </row>
    <row r="49" spans="1:13" ht="24" x14ac:dyDescent="0.25">
      <c r="A49" s="2" t="s">
        <v>180</v>
      </c>
      <c r="C49" s="3">
        <v>0</v>
      </c>
      <c r="E49" s="3">
        <v>0</v>
      </c>
      <c r="G49" s="3">
        <f t="shared" si="0"/>
        <v>0</v>
      </c>
      <c r="I49" s="3">
        <v>395931106501</v>
      </c>
      <c r="K49" s="3">
        <v>0</v>
      </c>
      <c r="M49" s="3">
        <v>395931106501</v>
      </c>
    </row>
    <row r="50" spans="1:13" ht="24" x14ac:dyDescent="0.25">
      <c r="A50" s="2" t="s">
        <v>74</v>
      </c>
      <c r="C50" s="3">
        <v>15585164836</v>
      </c>
      <c r="E50" s="3">
        <v>0</v>
      </c>
      <c r="G50" s="3">
        <f t="shared" si="0"/>
        <v>15585164836</v>
      </c>
      <c r="I50" s="3">
        <v>180380264573</v>
      </c>
      <c r="K50" s="3">
        <v>0</v>
      </c>
      <c r="M50" s="3">
        <v>180380264573</v>
      </c>
    </row>
    <row r="51" spans="1:13" ht="24" x14ac:dyDescent="0.25">
      <c r="A51" s="2" t="s">
        <v>78</v>
      </c>
      <c r="C51" s="3">
        <v>1126754109</v>
      </c>
      <c r="E51" s="3">
        <v>0</v>
      </c>
      <c r="G51" s="3">
        <f t="shared" si="0"/>
        <v>1126754109</v>
      </c>
      <c r="I51" s="3">
        <v>13313062665</v>
      </c>
      <c r="K51" s="3">
        <v>0</v>
      </c>
      <c r="M51" s="3">
        <v>13313062665</v>
      </c>
    </row>
    <row r="52" spans="1:13" ht="24" x14ac:dyDescent="0.25">
      <c r="A52" s="2" t="s">
        <v>181</v>
      </c>
      <c r="C52" s="3">
        <v>0</v>
      </c>
      <c r="E52" s="3">
        <v>0</v>
      </c>
      <c r="G52" s="3">
        <f t="shared" si="0"/>
        <v>0</v>
      </c>
      <c r="I52" s="3">
        <v>60997033230</v>
      </c>
      <c r="K52" s="3">
        <v>0</v>
      </c>
      <c r="M52" s="3">
        <v>60997033230</v>
      </c>
    </row>
    <row r="53" spans="1:13" ht="24" x14ac:dyDescent="0.25">
      <c r="A53" s="2" t="s">
        <v>182</v>
      </c>
      <c r="C53" s="3">
        <v>0</v>
      </c>
      <c r="E53" s="3">
        <v>0</v>
      </c>
      <c r="G53" s="3">
        <f t="shared" si="0"/>
        <v>0</v>
      </c>
      <c r="I53" s="3">
        <v>20977310435</v>
      </c>
      <c r="K53" s="3">
        <v>0</v>
      </c>
      <c r="M53" s="3">
        <v>20977310435</v>
      </c>
    </row>
    <row r="54" spans="1:13" ht="24" x14ac:dyDescent="0.25">
      <c r="A54" s="2" t="s">
        <v>70</v>
      </c>
      <c r="C54" s="3">
        <v>15328832643</v>
      </c>
      <c r="E54" s="3">
        <v>0</v>
      </c>
      <c r="G54" s="3">
        <f t="shared" si="0"/>
        <v>15328832643</v>
      </c>
      <c r="I54" s="3">
        <v>180402364745</v>
      </c>
      <c r="K54" s="3">
        <v>0</v>
      </c>
      <c r="M54" s="3">
        <v>180402364745</v>
      </c>
    </row>
    <row r="55" spans="1:13" ht="24" x14ac:dyDescent="0.25">
      <c r="A55" s="2" t="s">
        <v>67</v>
      </c>
      <c r="C55" s="3">
        <v>36650527623</v>
      </c>
      <c r="E55" s="3">
        <v>0</v>
      </c>
      <c r="G55" s="3">
        <f t="shared" si="0"/>
        <v>36650527623</v>
      </c>
      <c r="I55" s="3">
        <v>407205625088</v>
      </c>
      <c r="K55" s="3">
        <v>0</v>
      </c>
      <c r="M55" s="3">
        <v>407205625088</v>
      </c>
    </row>
    <row r="56" spans="1:13" ht="24" x14ac:dyDescent="0.25">
      <c r="A56" s="2" t="s">
        <v>277</v>
      </c>
      <c r="C56" s="3">
        <v>0</v>
      </c>
      <c r="E56" s="3">
        <v>0</v>
      </c>
      <c r="G56" s="3">
        <f t="shared" si="0"/>
        <v>0</v>
      </c>
      <c r="I56" s="3">
        <v>13464705810</v>
      </c>
      <c r="K56" s="3">
        <v>0</v>
      </c>
      <c r="M56" s="3">
        <v>13464705810</v>
      </c>
    </row>
    <row r="57" spans="1:13" ht="24" x14ac:dyDescent="0.25">
      <c r="A57" s="2" t="s">
        <v>278</v>
      </c>
      <c r="C57" s="3">
        <v>0</v>
      </c>
      <c r="E57" s="3">
        <v>0</v>
      </c>
      <c r="G57" s="3">
        <f t="shared" si="0"/>
        <v>0</v>
      </c>
      <c r="I57" s="3">
        <v>40000000000</v>
      </c>
      <c r="K57" s="3">
        <v>0</v>
      </c>
      <c r="M57" s="3">
        <v>40000000000</v>
      </c>
    </row>
    <row r="58" spans="1:13" ht="24" x14ac:dyDescent="0.25">
      <c r="A58" s="2" t="s">
        <v>279</v>
      </c>
      <c r="C58" s="3">
        <v>0</v>
      </c>
      <c r="E58" s="3">
        <v>0</v>
      </c>
      <c r="G58" s="3">
        <f t="shared" si="0"/>
        <v>0</v>
      </c>
      <c r="I58" s="3">
        <v>196567796226</v>
      </c>
      <c r="K58" s="3">
        <v>0</v>
      </c>
      <c r="M58" s="3">
        <v>196567796226</v>
      </c>
    </row>
    <row r="59" spans="1:13" ht="24" x14ac:dyDescent="0.25">
      <c r="A59" s="2" t="s">
        <v>280</v>
      </c>
      <c r="C59" s="3">
        <v>0</v>
      </c>
      <c r="E59" s="3">
        <v>0</v>
      </c>
      <c r="G59" s="3">
        <f t="shared" si="0"/>
        <v>0</v>
      </c>
      <c r="I59" s="3">
        <v>321306000000</v>
      </c>
      <c r="K59" s="3">
        <v>0</v>
      </c>
      <c r="M59" s="3">
        <v>321306000000</v>
      </c>
    </row>
    <row r="60" spans="1:13" ht="24" x14ac:dyDescent="0.25">
      <c r="A60" s="2" t="s">
        <v>285</v>
      </c>
      <c r="C60" s="3">
        <v>3513494432</v>
      </c>
      <c r="E60" s="3">
        <v>0</v>
      </c>
      <c r="G60" s="3">
        <f t="shared" si="0"/>
        <v>3513494432</v>
      </c>
    </row>
    <row r="61" spans="1:13" ht="23.25" thickBot="1" x14ac:dyDescent="0.3">
      <c r="A61" s="3" t="s">
        <v>286</v>
      </c>
      <c r="C61" s="3">
        <v>7458490410</v>
      </c>
      <c r="E61" s="3">
        <v>0</v>
      </c>
      <c r="G61" s="3">
        <f t="shared" si="0"/>
        <v>7458490410</v>
      </c>
    </row>
    <row r="62" spans="1:13" ht="24.75" thickBot="1" x14ac:dyDescent="0.3">
      <c r="C62" s="5">
        <f>SUM(C8:C61)</f>
        <v>1375786925040</v>
      </c>
      <c r="D62" s="2"/>
      <c r="E62" s="5">
        <f>SUM(E8:E61)</f>
        <v>0</v>
      </c>
      <c r="F62" s="2"/>
      <c r="G62" s="5">
        <f>SUM(G8:G61)</f>
        <v>1375786925040</v>
      </c>
      <c r="I62" s="5">
        <f>SUM(I8:I59)</f>
        <v>10339950241830</v>
      </c>
      <c r="J62" s="2"/>
      <c r="K62" s="5">
        <f>SUM(K8:K59)</f>
        <v>0</v>
      </c>
      <c r="L62" s="2"/>
      <c r="M62" s="5">
        <f>SUM(M8:M59)</f>
        <v>10339950241830</v>
      </c>
    </row>
    <row r="63" spans="1:13" ht="23.25" thickTop="1" x14ac:dyDescent="0.25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ACDD-5444-463F-8B07-80BCFDD8EF0E}">
  <dimension ref="A2:M175"/>
  <sheetViews>
    <sheetView rightToLeft="1" topLeftCell="A157" workbookViewId="0">
      <selection activeCell="E174" sqref="E174"/>
    </sheetView>
  </sheetViews>
  <sheetFormatPr defaultRowHeight="22.5" x14ac:dyDescent="0.25"/>
  <cols>
    <col min="1" max="1" width="39.42578125" style="3" bestFit="1" customWidth="1"/>
    <col min="2" max="2" width="0.7109375" style="3" customWidth="1"/>
    <col min="3" max="3" width="22.85546875" style="3" customWidth="1"/>
    <col min="4" max="4" width="0.7109375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23" style="3" customWidth="1"/>
    <col min="10" max="10" width="1" style="3" customWidth="1"/>
    <col min="11" max="11" width="23" style="3" customWidth="1"/>
    <col min="12" max="12" width="1" style="3" customWidth="1"/>
    <col min="13" max="13" width="24.5703125" style="3" bestFit="1" customWidth="1"/>
    <col min="14" max="14" width="1" style="3" customWidth="1"/>
    <col min="15" max="15" width="9.140625" style="3" customWidth="1"/>
    <col min="16" max="16384" width="9.140625" style="3"/>
  </cols>
  <sheetData>
    <row r="2" spans="1:13" ht="24" x14ac:dyDescent="0.25">
      <c r="A2" s="24" t="s">
        <v>0</v>
      </c>
      <c r="B2" s="24"/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</row>
    <row r="3" spans="1:13" ht="24" x14ac:dyDescent="0.25">
      <c r="A3" s="24" t="s">
        <v>155</v>
      </c>
      <c r="B3" s="24"/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  <c r="H3" s="24" t="s">
        <v>155</v>
      </c>
      <c r="I3" s="24" t="s">
        <v>155</v>
      </c>
      <c r="J3" s="24" t="s">
        <v>155</v>
      </c>
      <c r="K3" s="24" t="s">
        <v>155</v>
      </c>
      <c r="L3" s="24" t="s">
        <v>155</v>
      </c>
      <c r="M3" s="24" t="s">
        <v>155</v>
      </c>
    </row>
    <row r="4" spans="1:13" ht="24" x14ac:dyDescent="0.25">
      <c r="A4" s="24" t="s">
        <v>2</v>
      </c>
      <c r="B4" s="24"/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</row>
    <row r="6" spans="1:13" ht="24.75" thickBot="1" x14ac:dyDescent="0.3">
      <c r="A6" s="4" t="s">
        <v>156</v>
      </c>
      <c r="B6" s="4"/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I6" s="23" t="s">
        <v>158</v>
      </c>
      <c r="J6" s="23" t="s">
        <v>158</v>
      </c>
      <c r="K6" s="23" t="s">
        <v>158</v>
      </c>
      <c r="L6" s="23" t="s">
        <v>158</v>
      </c>
      <c r="M6" s="23" t="s">
        <v>158</v>
      </c>
    </row>
    <row r="7" spans="1:13" ht="24.75" thickBot="1" x14ac:dyDescent="0.3">
      <c r="A7" s="4" t="s">
        <v>159</v>
      </c>
      <c r="B7" s="4"/>
      <c r="C7" s="4" t="s">
        <v>160</v>
      </c>
      <c r="E7" s="4" t="s">
        <v>161</v>
      </c>
      <c r="G7" s="4" t="s">
        <v>162</v>
      </c>
      <c r="I7" s="4" t="s">
        <v>160</v>
      </c>
      <c r="K7" s="4" t="s">
        <v>161</v>
      </c>
      <c r="M7" s="4" t="s">
        <v>162</v>
      </c>
    </row>
    <row r="8" spans="1:13" ht="24" x14ac:dyDescent="0.25">
      <c r="A8" s="2" t="s">
        <v>129</v>
      </c>
      <c r="B8" s="2"/>
      <c r="C8" s="3">
        <v>14975</v>
      </c>
      <c r="E8" s="3">
        <v>0</v>
      </c>
      <c r="G8" s="3">
        <f>+C8-E8</f>
        <v>14975</v>
      </c>
      <c r="I8" s="3">
        <v>238006230</v>
      </c>
      <c r="K8" s="3">
        <v>0</v>
      </c>
      <c r="M8" s="3">
        <v>238006230</v>
      </c>
    </row>
    <row r="9" spans="1:13" ht="24" x14ac:dyDescent="0.25">
      <c r="A9" s="2" t="s">
        <v>130</v>
      </c>
      <c r="B9" s="2"/>
      <c r="C9" s="3">
        <v>1367169678</v>
      </c>
      <c r="E9" s="3">
        <v>0</v>
      </c>
      <c r="G9" s="3">
        <f t="shared" ref="G9:G72" si="0">+C9-E9</f>
        <v>1367169678</v>
      </c>
      <c r="I9" s="3">
        <v>28921070857</v>
      </c>
      <c r="K9" s="3">
        <v>0</v>
      </c>
      <c r="M9" s="3">
        <v>28921070857</v>
      </c>
    </row>
    <row r="10" spans="1:13" ht="24" x14ac:dyDescent="0.25">
      <c r="A10" s="2" t="s">
        <v>183</v>
      </c>
      <c r="B10" s="2"/>
      <c r="C10" s="3">
        <v>0</v>
      </c>
      <c r="E10" s="3">
        <v>0</v>
      </c>
      <c r="G10" s="3">
        <f t="shared" si="0"/>
        <v>0</v>
      </c>
      <c r="I10" s="3">
        <v>12841443757</v>
      </c>
      <c r="K10" s="3">
        <v>0</v>
      </c>
      <c r="M10" s="3">
        <v>12841443757</v>
      </c>
    </row>
    <row r="11" spans="1:13" ht="24" x14ac:dyDescent="0.25">
      <c r="A11" s="2" t="s">
        <v>132</v>
      </c>
      <c r="B11" s="2"/>
      <c r="C11" s="3">
        <v>27743</v>
      </c>
      <c r="E11" s="3">
        <v>0</v>
      </c>
      <c r="G11" s="3">
        <f t="shared" si="0"/>
        <v>27743</v>
      </c>
      <c r="I11" s="3">
        <v>1372520</v>
      </c>
      <c r="K11" s="3">
        <v>0</v>
      </c>
      <c r="M11" s="3">
        <v>1372520</v>
      </c>
    </row>
    <row r="12" spans="1:13" ht="24" x14ac:dyDescent="0.25">
      <c r="A12" s="2" t="s">
        <v>129</v>
      </c>
      <c r="B12" s="2"/>
      <c r="C12" s="3">
        <v>0</v>
      </c>
      <c r="E12" s="3">
        <v>0</v>
      </c>
      <c r="G12" s="3">
        <f t="shared" si="0"/>
        <v>0</v>
      </c>
      <c r="I12" s="3">
        <v>528904783331</v>
      </c>
      <c r="K12" s="3">
        <v>0</v>
      </c>
      <c r="M12" s="3">
        <v>528904783331</v>
      </c>
    </row>
    <row r="13" spans="1:13" ht="24" x14ac:dyDescent="0.25">
      <c r="A13" s="2" t="s">
        <v>133</v>
      </c>
      <c r="B13" s="2"/>
      <c r="C13" s="3">
        <v>21513</v>
      </c>
      <c r="E13" s="3">
        <v>0</v>
      </c>
      <c r="G13" s="3">
        <f t="shared" si="0"/>
        <v>21513</v>
      </c>
      <c r="I13" s="3">
        <v>4963776</v>
      </c>
      <c r="K13" s="3">
        <v>0</v>
      </c>
      <c r="M13" s="3">
        <v>4963776</v>
      </c>
    </row>
    <row r="14" spans="1:13" ht="24" x14ac:dyDescent="0.25">
      <c r="A14" s="2" t="s">
        <v>183</v>
      </c>
      <c r="B14" s="2"/>
      <c r="C14" s="3">
        <v>0</v>
      </c>
      <c r="E14" s="3">
        <v>0</v>
      </c>
      <c r="G14" s="3">
        <f t="shared" si="0"/>
        <v>0</v>
      </c>
      <c r="I14" s="3">
        <v>17925607204</v>
      </c>
      <c r="K14" s="3">
        <v>0</v>
      </c>
      <c r="M14" s="3">
        <v>17925607204</v>
      </c>
    </row>
    <row r="15" spans="1:13" ht="24" x14ac:dyDescent="0.25">
      <c r="A15" s="2" t="s">
        <v>183</v>
      </c>
      <c r="B15" s="2"/>
      <c r="C15" s="3">
        <v>0</v>
      </c>
      <c r="E15" s="3">
        <v>0</v>
      </c>
      <c r="G15" s="3">
        <f t="shared" si="0"/>
        <v>0</v>
      </c>
      <c r="I15" s="3">
        <v>1208384294</v>
      </c>
      <c r="K15" s="3">
        <v>0</v>
      </c>
      <c r="M15" s="3">
        <v>1208384294</v>
      </c>
    </row>
    <row r="16" spans="1:13" ht="24" x14ac:dyDescent="0.25">
      <c r="A16" s="2" t="s">
        <v>134</v>
      </c>
      <c r="B16" s="2"/>
      <c r="C16" s="3">
        <v>15748</v>
      </c>
      <c r="E16" s="3">
        <v>0</v>
      </c>
      <c r="G16" s="3">
        <f t="shared" si="0"/>
        <v>15748</v>
      </c>
      <c r="I16" s="3">
        <v>6984956</v>
      </c>
      <c r="K16" s="3">
        <v>0</v>
      </c>
      <c r="M16" s="3">
        <v>6984956</v>
      </c>
    </row>
    <row r="17" spans="1:13" ht="24" x14ac:dyDescent="0.25">
      <c r="A17" s="2" t="s">
        <v>134</v>
      </c>
      <c r="B17" s="2"/>
      <c r="C17" s="3">
        <v>0</v>
      </c>
      <c r="E17" s="3">
        <v>0</v>
      </c>
      <c r="G17" s="3">
        <f t="shared" si="0"/>
        <v>0</v>
      </c>
      <c r="I17" s="3">
        <v>27221444793</v>
      </c>
      <c r="K17" s="3">
        <v>18637194</v>
      </c>
      <c r="M17" s="3">
        <v>27202807599</v>
      </c>
    </row>
    <row r="18" spans="1:13" ht="24" x14ac:dyDescent="0.25">
      <c r="A18" s="2" t="s">
        <v>134</v>
      </c>
      <c r="B18" s="2"/>
      <c r="C18" s="3">
        <v>0</v>
      </c>
      <c r="E18" s="3">
        <v>0</v>
      </c>
      <c r="G18" s="3">
        <f t="shared" si="0"/>
        <v>0</v>
      </c>
      <c r="I18" s="3">
        <v>27217372368</v>
      </c>
      <c r="K18" s="3">
        <v>21259571</v>
      </c>
      <c r="M18" s="3">
        <v>27196112797</v>
      </c>
    </row>
    <row r="19" spans="1:13" ht="24" x14ac:dyDescent="0.25">
      <c r="A19" s="2" t="s">
        <v>133</v>
      </c>
      <c r="B19" s="2"/>
      <c r="C19" s="3">
        <v>0</v>
      </c>
      <c r="E19" s="3">
        <v>0</v>
      </c>
      <c r="G19" s="3">
        <f t="shared" si="0"/>
        <v>0</v>
      </c>
      <c r="I19" s="3">
        <v>507672874180</v>
      </c>
      <c r="K19" s="3">
        <v>135918965</v>
      </c>
      <c r="M19" s="3">
        <v>507536955215</v>
      </c>
    </row>
    <row r="20" spans="1:13" ht="24" x14ac:dyDescent="0.25">
      <c r="A20" s="2" t="s">
        <v>135</v>
      </c>
      <c r="B20" s="2"/>
      <c r="C20" s="3">
        <v>14261</v>
      </c>
      <c r="E20" s="3">
        <v>0</v>
      </c>
      <c r="G20" s="3">
        <f t="shared" si="0"/>
        <v>14261</v>
      </c>
      <c r="I20" s="3">
        <v>3317757</v>
      </c>
      <c r="K20" s="3">
        <v>0</v>
      </c>
      <c r="M20" s="3">
        <v>3317757</v>
      </c>
    </row>
    <row r="21" spans="1:13" ht="24" x14ac:dyDescent="0.25">
      <c r="A21" s="2" t="s">
        <v>135</v>
      </c>
      <c r="B21" s="2"/>
      <c r="C21" s="3">
        <v>0</v>
      </c>
      <c r="E21" s="3">
        <v>0</v>
      </c>
      <c r="G21" s="3">
        <f t="shared" si="0"/>
        <v>0</v>
      </c>
      <c r="I21" s="3">
        <v>729861</v>
      </c>
      <c r="K21" s="3">
        <v>0</v>
      </c>
      <c r="M21" s="3">
        <v>729861</v>
      </c>
    </row>
    <row r="22" spans="1:13" ht="24" x14ac:dyDescent="0.25">
      <c r="A22" s="2" t="s">
        <v>135</v>
      </c>
      <c r="B22" s="2"/>
      <c r="C22" s="3">
        <v>0</v>
      </c>
      <c r="E22" s="3">
        <v>0</v>
      </c>
      <c r="G22" s="3">
        <f t="shared" si="0"/>
        <v>0</v>
      </c>
      <c r="I22" s="3">
        <v>28841530054</v>
      </c>
      <c r="K22" s="3">
        <v>0</v>
      </c>
      <c r="M22" s="3">
        <v>28841530054</v>
      </c>
    </row>
    <row r="23" spans="1:13" ht="24" x14ac:dyDescent="0.25">
      <c r="A23" s="2" t="s">
        <v>135</v>
      </c>
      <c r="B23" s="2"/>
      <c r="C23" s="3">
        <v>0</v>
      </c>
      <c r="E23" s="3">
        <v>0</v>
      </c>
      <c r="G23" s="3">
        <f t="shared" si="0"/>
        <v>0</v>
      </c>
      <c r="I23" s="3">
        <v>13010382498</v>
      </c>
      <c r="K23" s="3">
        <v>36280872</v>
      </c>
      <c r="M23" s="3">
        <v>12974101626</v>
      </c>
    </row>
    <row r="24" spans="1:13" ht="24" x14ac:dyDescent="0.25">
      <c r="A24" s="2" t="s">
        <v>135</v>
      </c>
      <c r="B24" s="2"/>
      <c r="C24" s="3">
        <v>0</v>
      </c>
      <c r="E24" s="3">
        <v>0</v>
      </c>
      <c r="G24" s="3">
        <f t="shared" si="0"/>
        <v>0</v>
      </c>
      <c r="I24" s="3">
        <v>3882513665</v>
      </c>
      <c r="K24" s="3">
        <v>14291951</v>
      </c>
      <c r="M24" s="3">
        <v>3868221714</v>
      </c>
    </row>
    <row r="25" spans="1:13" ht="24" x14ac:dyDescent="0.25">
      <c r="A25" s="2" t="s">
        <v>133</v>
      </c>
      <c r="B25" s="2"/>
      <c r="C25" s="3">
        <v>0</v>
      </c>
      <c r="E25" s="3">
        <v>0</v>
      </c>
      <c r="G25" s="3">
        <f t="shared" si="0"/>
        <v>0</v>
      </c>
      <c r="I25" s="3">
        <v>80306591085</v>
      </c>
      <c r="K25" s="3">
        <v>1289258</v>
      </c>
      <c r="M25" s="3">
        <v>80305301827</v>
      </c>
    </row>
    <row r="26" spans="1:13" ht="24" x14ac:dyDescent="0.25">
      <c r="A26" s="2" t="s">
        <v>133</v>
      </c>
      <c r="B26" s="2"/>
      <c r="C26" s="3">
        <v>0</v>
      </c>
      <c r="E26" s="3">
        <v>0</v>
      </c>
      <c r="G26" s="3">
        <f t="shared" si="0"/>
        <v>0</v>
      </c>
      <c r="I26" s="3">
        <v>179848561296</v>
      </c>
      <c r="K26" s="3">
        <v>2449587</v>
      </c>
      <c r="M26" s="3">
        <v>179846111709</v>
      </c>
    </row>
    <row r="27" spans="1:13" ht="24" x14ac:dyDescent="0.25">
      <c r="A27" s="2" t="s">
        <v>135</v>
      </c>
      <c r="B27" s="2"/>
      <c r="C27" s="3">
        <v>0</v>
      </c>
      <c r="E27" s="3">
        <v>0</v>
      </c>
      <c r="G27" s="3">
        <f t="shared" si="0"/>
        <v>0</v>
      </c>
      <c r="I27" s="3">
        <v>42617486345</v>
      </c>
      <c r="K27" s="3">
        <v>0</v>
      </c>
      <c r="M27" s="3">
        <v>42617486345</v>
      </c>
    </row>
    <row r="28" spans="1:13" ht="24" x14ac:dyDescent="0.25">
      <c r="A28" s="2" t="s">
        <v>133</v>
      </c>
      <c r="B28" s="2"/>
      <c r="C28" s="3">
        <v>0</v>
      </c>
      <c r="E28" s="3">
        <v>0</v>
      </c>
      <c r="G28" s="3">
        <f t="shared" si="0"/>
        <v>0</v>
      </c>
      <c r="I28" s="3">
        <v>103261948892</v>
      </c>
      <c r="K28" s="3">
        <v>1289258</v>
      </c>
      <c r="M28" s="3">
        <v>103260659634</v>
      </c>
    </row>
    <row r="29" spans="1:13" ht="24" x14ac:dyDescent="0.25">
      <c r="A29" s="2" t="s">
        <v>133</v>
      </c>
      <c r="B29" s="2"/>
      <c r="C29" s="3">
        <v>0</v>
      </c>
      <c r="E29" s="3">
        <v>0</v>
      </c>
      <c r="G29" s="3">
        <f t="shared" si="0"/>
        <v>0</v>
      </c>
      <c r="I29" s="3">
        <v>106540667360</v>
      </c>
      <c r="K29" s="3">
        <v>1289258</v>
      </c>
      <c r="M29" s="3">
        <v>106539378102</v>
      </c>
    </row>
    <row r="30" spans="1:13" ht="24" x14ac:dyDescent="0.25">
      <c r="A30" s="2" t="s">
        <v>129</v>
      </c>
      <c r="B30" s="2"/>
      <c r="C30" s="3">
        <v>0</v>
      </c>
      <c r="E30" s="3">
        <v>0</v>
      </c>
      <c r="G30" s="3">
        <f t="shared" si="0"/>
        <v>0</v>
      </c>
      <c r="I30" s="3">
        <v>97535099919</v>
      </c>
      <c r="K30" s="3">
        <v>44725768</v>
      </c>
      <c r="M30" s="3">
        <v>97490374151</v>
      </c>
    </row>
    <row r="31" spans="1:13" ht="24" x14ac:dyDescent="0.25">
      <c r="A31" s="2" t="s">
        <v>129</v>
      </c>
      <c r="B31" s="2"/>
      <c r="C31" s="3">
        <v>8</v>
      </c>
      <c r="E31" s="3">
        <v>0</v>
      </c>
      <c r="G31" s="3">
        <f t="shared" si="0"/>
        <v>8</v>
      </c>
      <c r="I31" s="3">
        <v>350487873338</v>
      </c>
      <c r="K31" s="3">
        <v>20635934</v>
      </c>
      <c r="M31" s="3">
        <v>350467237404</v>
      </c>
    </row>
    <row r="32" spans="1:13" ht="24" x14ac:dyDescent="0.25">
      <c r="A32" s="2" t="s">
        <v>183</v>
      </c>
      <c r="B32" s="2"/>
      <c r="C32" s="3">
        <v>0</v>
      </c>
      <c r="E32" s="3">
        <v>0</v>
      </c>
      <c r="G32" s="3">
        <f t="shared" si="0"/>
        <v>0</v>
      </c>
      <c r="I32" s="3">
        <v>19549180329</v>
      </c>
      <c r="K32" s="3">
        <v>386157</v>
      </c>
      <c r="M32" s="3">
        <v>19548794172</v>
      </c>
    </row>
    <row r="33" spans="1:13" ht="24" x14ac:dyDescent="0.25">
      <c r="A33" s="2" t="s">
        <v>183</v>
      </c>
      <c r="B33" s="2"/>
      <c r="C33" s="3">
        <v>0</v>
      </c>
      <c r="E33" s="3">
        <v>0</v>
      </c>
      <c r="G33" s="3">
        <f t="shared" si="0"/>
        <v>0</v>
      </c>
      <c r="I33" s="3">
        <v>71680327869</v>
      </c>
      <c r="K33" s="3">
        <v>1415909</v>
      </c>
      <c r="M33" s="3">
        <v>71678911960</v>
      </c>
    </row>
    <row r="34" spans="1:13" ht="24" x14ac:dyDescent="0.25">
      <c r="A34" s="2" t="s">
        <v>183</v>
      </c>
      <c r="B34" s="2"/>
      <c r="C34" s="3">
        <v>0</v>
      </c>
      <c r="E34" s="3">
        <v>0</v>
      </c>
      <c r="G34" s="3">
        <f t="shared" si="0"/>
        <v>0</v>
      </c>
      <c r="I34" s="3">
        <v>127213114754</v>
      </c>
      <c r="K34" s="3">
        <v>2059501</v>
      </c>
      <c r="M34" s="3">
        <v>127211055253</v>
      </c>
    </row>
    <row r="35" spans="1:13" ht="24" x14ac:dyDescent="0.25">
      <c r="A35" s="2" t="s">
        <v>183</v>
      </c>
      <c r="B35" s="2"/>
      <c r="C35" s="3">
        <v>0</v>
      </c>
      <c r="E35" s="3">
        <v>0</v>
      </c>
      <c r="G35" s="3">
        <f t="shared" si="0"/>
        <v>0</v>
      </c>
      <c r="I35" s="3">
        <v>245081967213</v>
      </c>
      <c r="K35" s="3">
        <v>2574376</v>
      </c>
      <c r="M35" s="3">
        <v>245079392837</v>
      </c>
    </row>
    <row r="36" spans="1:13" ht="24" x14ac:dyDescent="0.25">
      <c r="A36" s="2" t="s">
        <v>131</v>
      </c>
      <c r="B36" s="2"/>
      <c r="C36" s="3">
        <v>0</v>
      </c>
      <c r="E36" s="3">
        <v>0</v>
      </c>
      <c r="G36" s="3">
        <f t="shared" si="0"/>
        <v>0</v>
      </c>
      <c r="I36" s="3">
        <v>140087431647</v>
      </c>
      <c r="K36" s="3">
        <v>425988500</v>
      </c>
      <c r="M36" s="3">
        <v>139661443147</v>
      </c>
    </row>
    <row r="37" spans="1:13" ht="24" x14ac:dyDescent="0.25">
      <c r="A37" s="2" t="s">
        <v>183</v>
      </c>
      <c r="B37" s="2"/>
      <c r="C37" s="3">
        <v>0</v>
      </c>
      <c r="E37" s="3">
        <v>0</v>
      </c>
      <c r="G37" s="3">
        <f t="shared" si="0"/>
        <v>0</v>
      </c>
      <c r="I37" s="3">
        <v>604508196722</v>
      </c>
      <c r="K37" s="3">
        <v>6435943</v>
      </c>
      <c r="M37" s="3">
        <v>604501760779</v>
      </c>
    </row>
    <row r="38" spans="1:13" ht="24" x14ac:dyDescent="0.25">
      <c r="A38" s="2" t="s">
        <v>183</v>
      </c>
      <c r="B38" s="2"/>
      <c r="C38" s="3">
        <v>0</v>
      </c>
      <c r="E38" s="3">
        <v>0</v>
      </c>
      <c r="G38" s="3">
        <f t="shared" si="0"/>
        <v>0</v>
      </c>
      <c r="I38" s="3">
        <v>122540983607</v>
      </c>
      <c r="K38" s="3">
        <v>1287188</v>
      </c>
      <c r="M38" s="3">
        <v>122539696419</v>
      </c>
    </row>
    <row r="39" spans="1:13" ht="24" x14ac:dyDescent="0.25">
      <c r="A39" s="2" t="s">
        <v>183</v>
      </c>
      <c r="B39" s="2"/>
      <c r="C39" s="3">
        <v>0</v>
      </c>
      <c r="E39" s="3">
        <v>0</v>
      </c>
      <c r="G39" s="3">
        <f t="shared" si="0"/>
        <v>0</v>
      </c>
      <c r="I39" s="3">
        <v>367622950821</v>
      </c>
      <c r="K39" s="3">
        <v>3861564</v>
      </c>
      <c r="M39" s="3">
        <v>367619089257</v>
      </c>
    </row>
    <row r="40" spans="1:13" ht="24" x14ac:dyDescent="0.25">
      <c r="A40" s="2" t="s">
        <v>133</v>
      </c>
      <c r="B40" s="2"/>
      <c r="C40" s="3">
        <v>0</v>
      </c>
      <c r="E40" s="3">
        <v>0</v>
      </c>
      <c r="G40" s="3">
        <f t="shared" si="0"/>
        <v>0</v>
      </c>
      <c r="I40" s="3">
        <v>231699071029</v>
      </c>
      <c r="K40" s="3">
        <v>0</v>
      </c>
      <c r="M40" s="3">
        <v>231699071029</v>
      </c>
    </row>
    <row r="41" spans="1:13" ht="24" x14ac:dyDescent="0.25">
      <c r="A41" s="2" t="s">
        <v>133</v>
      </c>
      <c r="B41" s="2"/>
      <c r="C41" s="3">
        <v>0</v>
      </c>
      <c r="E41" s="3">
        <v>0</v>
      </c>
      <c r="G41" s="3">
        <f t="shared" si="0"/>
        <v>0</v>
      </c>
      <c r="I41" s="3">
        <v>73374590157</v>
      </c>
      <c r="K41" s="3">
        <v>0</v>
      </c>
      <c r="M41" s="3">
        <v>73374590157</v>
      </c>
    </row>
    <row r="42" spans="1:13" ht="24" x14ac:dyDescent="0.25">
      <c r="A42" s="2" t="s">
        <v>133</v>
      </c>
      <c r="B42" s="2"/>
      <c r="C42" s="3">
        <v>0</v>
      </c>
      <c r="E42" s="3">
        <v>0</v>
      </c>
      <c r="G42" s="3">
        <f t="shared" si="0"/>
        <v>0</v>
      </c>
      <c r="I42" s="3">
        <v>150866830591</v>
      </c>
      <c r="K42" s="3">
        <v>0</v>
      </c>
      <c r="M42" s="3">
        <v>150866830591</v>
      </c>
    </row>
    <row r="43" spans="1:13" ht="24" x14ac:dyDescent="0.25">
      <c r="A43" s="2" t="s">
        <v>129</v>
      </c>
      <c r="B43" s="2"/>
      <c r="C43" s="3">
        <v>0</v>
      </c>
      <c r="E43" s="3">
        <v>0</v>
      </c>
      <c r="G43" s="3">
        <f t="shared" si="0"/>
        <v>0</v>
      </c>
      <c r="I43" s="3">
        <v>108783561622</v>
      </c>
      <c r="K43" s="3">
        <v>332530</v>
      </c>
      <c r="M43" s="3">
        <v>108783229092</v>
      </c>
    </row>
    <row r="44" spans="1:13" ht="24" x14ac:dyDescent="0.25">
      <c r="A44" s="2" t="s">
        <v>129</v>
      </c>
      <c r="B44" s="2"/>
      <c r="C44" s="3">
        <v>0</v>
      </c>
      <c r="E44" s="3">
        <v>0</v>
      </c>
      <c r="G44" s="3">
        <f t="shared" si="0"/>
        <v>0</v>
      </c>
      <c r="I44" s="3">
        <v>140383561646</v>
      </c>
      <c r="K44" s="3">
        <v>0</v>
      </c>
      <c r="M44" s="3">
        <v>140383561646</v>
      </c>
    </row>
    <row r="45" spans="1:13" ht="24" x14ac:dyDescent="0.25">
      <c r="A45" s="2" t="s">
        <v>136</v>
      </c>
      <c r="B45" s="2"/>
      <c r="C45" s="3">
        <v>4247</v>
      </c>
      <c r="E45" s="3">
        <v>0</v>
      </c>
      <c r="G45" s="3">
        <f t="shared" si="0"/>
        <v>4247</v>
      </c>
      <c r="I45" s="3">
        <v>514847</v>
      </c>
      <c r="K45" s="3">
        <v>0</v>
      </c>
      <c r="M45" s="3">
        <v>514847</v>
      </c>
    </row>
    <row r="46" spans="1:13" ht="24" x14ac:dyDescent="0.25">
      <c r="A46" s="2" t="s">
        <v>136</v>
      </c>
      <c r="B46" s="2"/>
      <c r="C46" s="3">
        <v>0</v>
      </c>
      <c r="E46" s="3">
        <v>0</v>
      </c>
      <c r="G46" s="3">
        <f t="shared" si="0"/>
        <v>0</v>
      </c>
      <c r="I46" s="3">
        <v>103278688524</v>
      </c>
      <c r="K46" s="3">
        <v>0</v>
      </c>
      <c r="M46" s="3">
        <v>103278688524</v>
      </c>
    </row>
    <row r="47" spans="1:13" ht="24" x14ac:dyDescent="0.25">
      <c r="A47" s="2" t="s">
        <v>136</v>
      </c>
      <c r="B47" s="2"/>
      <c r="C47" s="3">
        <v>0</v>
      </c>
      <c r="E47" s="3">
        <v>0</v>
      </c>
      <c r="G47" s="3">
        <f t="shared" si="0"/>
        <v>0</v>
      </c>
      <c r="I47" s="3">
        <v>19475409834</v>
      </c>
      <c r="K47" s="3">
        <v>0</v>
      </c>
      <c r="M47" s="3">
        <v>19475409834</v>
      </c>
    </row>
    <row r="48" spans="1:13" ht="24" x14ac:dyDescent="0.25">
      <c r="A48" s="2" t="s">
        <v>136</v>
      </c>
      <c r="B48" s="2"/>
      <c r="C48" s="3">
        <v>0</v>
      </c>
      <c r="E48" s="3">
        <v>0</v>
      </c>
      <c r="G48" s="3">
        <f t="shared" si="0"/>
        <v>0</v>
      </c>
      <c r="I48" s="3">
        <v>19136065573</v>
      </c>
      <c r="K48" s="3">
        <v>0</v>
      </c>
      <c r="M48" s="3">
        <v>19136065573</v>
      </c>
    </row>
    <row r="49" spans="1:13" ht="24" x14ac:dyDescent="0.25">
      <c r="A49" s="2" t="s">
        <v>136</v>
      </c>
      <c r="B49" s="2"/>
      <c r="C49" s="3">
        <v>0</v>
      </c>
      <c r="E49" s="3">
        <v>0</v>
      </c>
      <c r="G49" s="3">
        <f t="shared" si="0"/>
        <v>0</v>
      </c>
      <c r="I49" s="3">
        <v>24049180857</v>
      </c>
      <c r="K49" s="3">
        <v>0</v>
      </c>
      <c r="M49" s="3">
        <v>24049180857</v>
      </c>
    </row>
    <row r="50" spans="1:13" ht="24" x14ac:dyDescent="0.25">
      <c r="A50" s="2" t="s">
        <v>136</v>
      </c>
      <c r="B50" s="2"/>
      <c r="C50" s="3">
        <v>0</v>
      </c>
      <c r="E50" s="3">
        <v>0</v>
      </c>
      <c r="G50" s="3">
        <f t="shared" si="0"/>
        <v>0</v>
      </c>
      <c r="I50" s="3">
        <v>167901639343</v>
      </c>
      <c r="K50" s="3">
        <v>0</v>
      </c>
      <c r="M50" s="3">
        <v>167901639343</v>
      </c>
    </row>
    <row r="51" spans="1:13" ht="24" x14ac:dyDescent="0.25">
      <c r="A51" s="2" t="s">
        <v>184</v>
      </c>
      <c r="B51" s="2"/>
      <c r="C51" s="3">
        <v>0</v>
      </c>
      <c r="E51" s="3">
        <v>0</v>
      </c>
      <c r="G51" s="3">
        <f t="shared" si="0"/>
        <v>0</v>
      </c>
      <c r="I51" s="3">
        <v>78934426229</v>
      </c>
      <c r="K51" s="3">
        <v>0</v>
      </c>
      <c r="M51" s="3">
        <v>78934426229</v>
      </c>
    </row>
    <row r="52" spans="1:13" ht="24" x14ac:dyDescent="0.25">
      <c r="A52" s="2" t="s">
        <v>185</v>
      </c>
      <c r="B52" s="2"/>
      <c r="C52" s="3">
        <v>0</v>
      </c>
      <c r="E52" s="3">
        <v>0</v>
      </c>
      <c r="G52" s="3">
        <f t="shared" si="0"/>
        <v>0</v>
      </c>
      <c r="I52" s="3">
        <v>50606557376</v>
      </c>
      <c r="K52" s="3">
        <v>0</v>
      </c>
      <c r="M52" s="3">
        <v>50606557376</v>
      </c>
    </row>
    <row r="53" spans="1:13" ht="24" x14ac:dyDescent="0.25">
      <c r="A53" s="2" t="s">
        <v>154</v>
      </c>
      <c r="B53" s="2"/>
      <c r="C53" s="3">
        <v>0</v>
      </c>
      <c r="E53" s="3">
        <v>0</v>
      </c>
      <c r="G53" s="3">
        <f t="shared" si="0"/>
        <v>0</v>
      </c>
      <c r="I53" s="3">
        <v>10622950820</v>
      </c>
      <c r="K53" s="3">
        <v>0</v>
      </c>
      <c r="M53" s="3">
        <v>10622950820</v>
      </c>
    </row>
    <row r="54" spans="1:13" ht="24" x14ac:dyDescent="0.25">
      <c r="A54" s="2" t="s">
        <v>186</v>
      </c>
      <c r="B54" s="2"/>
      <c r="C54" s="3">
        <v>0</v>
      </c>
      <c r="E54" s="3">
        <v>0</v>
      </c>
      <c r="G54" s="3">
        <f t="shared" si="0"/>
        <v>0</v>
      </c>
      <c r="I54" s="3">
        <v>97303280656</v>
      </c>
      <c r="K54" s="3">
        <v>0</v>
      </c>
      <c r="M54" s="3">
        <v>97303280656</v>
      </c>
    </row>
    <row r="55" spans="1:13" ht="24" x14ac:dyDescent="0.25">
      <c r="A55" s="2" t="s">
        <v>187</v>
      </c>
      <c r="B55" s="2"/>
      <c r="C55" s="3">
        <v>0</v>
      </c>
      <c r="E55" s="3">
        <v>0</v>
      </c>
      <c r="G55" s="3">
        <f t="shared" si="0"/>
        <v>0</v>
      </c>
      <c r="I55" s="3">
        <v>57491803265</v>
      </c>
      <c r="K55" s="3">
        <v>0</v>
      </c>
      <c r="M55" s="3">
        <v>57491803265</v>
      </c>
    </row>
    <row r="56" spans="1:13" ht="24" x14ac:dyDescent="0.25">
      <c r="A56" s="2" t="s">
        <v>137</v>
      </c>
      <c r="B56" s="2"/>
      <c r="C56" s="3">
        <v>0</v>
      </c>
      <c r="E56" s="3">
        <v>0</v>
      </c>
      <c r="G56" s="3">
        <f t="shared" si="0"/>
        <v>0</v>
      </c>
      <c r="I56" s="3">
        <v>43579234970</v>
      </c>
      <c r="K56" s="3">
        <v>0</v>
      </c>
      <c r="M56" s="3">
        <v>43579234970</v>
      </c>
    </row>
    <row r="57" spans="1:13" ht="24" x14ac:dyDescent="0.25">
      <c r="A57" s="2" t="s">
        <v>188</v>
      </c>
      <c r="B57" s="2"/>
      <c r="C57" s="3">
        <v>0</v>
      </c>
      <c r="E57" s="3">
        <v>0</v>
      </c>
      <c r="G57" s="3">
        <f t="shared" si="0"/>
        <v>0</v>
      </c>
      <c r="I57" s="3">
        <v>36885245900</v>
      </c>
      <c r="K57" s="3">
        <v>0</v>
      </c>
      <c r="M57" s="3">
        <v>36885245900</v>
      </c>
    </row>
    <row r="58" spans="1:13" ht="24" x14ac:dyDescent="0.25">
      <c r="A58" s="2" t="s">
        <v>189</v>
      </c>
      <c r="B58" s="2"/>
      <c r="C58" s="3">
        <v>0</v>
      </c>
      <c r="E58" s="3">
        <v>0</v>
      </c>
      <c r="G58" s="3">
        <f t="shared" si="0"/>
        <v>0</v>
      </c>
      <c r="I58" s="3">
        <v>55527060805</v>
      </c>
      <c r="K58" s="3">
        <v>0</v>
      </c>
      <c r="M58" s="3">
        <v>55527060805</v>
      </c>
    </row>
    <row r="59" spans="1:13" ht="24" x14ac:dyDescent="0.25">
      <c r="A59" s="2" t="s">
        <v>187</v>
      </c>
      <c r="B59" s="2"/>
      <c r="C59" s="3">
        <v>0</v>
      </c>
      <c r="E59" s="3">
        <v>0</v>
      </c>
      <c r="G59" s="3">
        <f t="shared" si="0"/>
        <v>0</v>
      </c>
      <c r="I59" s="3">
        <v>42860655734</v>
      </c>
      <c r="K59" s="3">
        <v>0</v>
      </c>
      <c r="M59" s="3">
        <v>42860655734</v>
      </c>
    </row>
    <row r="60" spans="1:13" ht="24" x14ac:dyDescent="0.25">
      <c r="A60" s="2" t="s">
        <v>139</v>
      </c>
      <c r="B60" s="2"/>
      <c r="C60" s="3">
        <v>0</v>
      </c>
      <c r="E60" s="3">
        <v>0</v>
      </c>
      <c r="G60" s="3">
        <f t="shared" si="0"/>
        <v>0</v>
      </c>
      <c r="I60" s="3">
        <v>43524590162</v>
      </c>
      <c r="K60" s="3">
        <v>0</v>
      </c>
      <c r="M60" s="3">
        <v>43524590162</v>
      </c>
    </row>
    <row r="61" spans="1:13" ht="24" x14ac:dyDescent="0.25">
      <c r="A61" s="2" t="s">
        <v>136</v>
      </c>
      <c r="B61" s="2"/>
      <c r="C61" s="3">
        <v>0</v>
      </c>
      <c r="E61" s="3">
        <v>0</v>
      </c>
      <c r="G61" s="3">
        <f t="shared" si="0"/>
        <v>0</v>
      </c>
      <c r="I61" s="3">
        <v>149385245901</v>
      </c>
      <c r="K61" s="3">
        <v>0</v>
      </c>
      <c r="M61" s="3">
        <v>149385245901</v>
      </c>
    </row>
    <row r="62" spans="1:13" ht="24" x14ac:dyDescent="0.25">
      <c r="A62" s="2" t="s">
        <v>185</v>
      </c>
      <c r="B62" s="2"/>
      <c r="C62" s="3">
        <v>0</v>
      </c>
      <c r="E62" s="3">
        <v>0</v>
      </c>
      <c r="G62" s="3">
        <f t="shared" si="0"/>
        <v>0</v>
      </c>
      <c r="I62" s="3">
        <v>37868852459</v>
      </c>
      <c r="K62" s="3">
        <v>0</v>
      </c>
      <c r="M62" s="3">
        <v>37868852459</v>
      </c>
    </row>
    <row r="63" spans="1:13" ht="24" x14ac:dyDescent="0.25">
      <c r="A63" s="2" t="s">
        <v>135</v>
      </c>
      <c r="B63" s="2"/>
      <c r="C63" s="3">
        <v>0</v>
      </c>
      <c r="E63" s="3">
        <v>0</v>
      </c>
      <c r="G63" s="3">
        <f t="shared" si="0"/>
        <v>0</v>
      </c>
      <c r="I63" s="3">
        <v>19665573770</v>
      </c>
      <c r="K63" s="3">
        <v>0</v>
      </c>
      <c r="M63" s="3">
        <v>19665573770</v>
      </c>
    </row>
    <row r="64" spans="1:13" ht="24" x14ac:dyDescent="0.25">
      <c r="A64" s="2" t="s">
        <v>129</v>
      </c>
      <c r="B64" s="2"/>
      <c r="C64" s="3">
        <v>0</v>
      </c>
      <c r="E64" s="3">
        <v>0</v>
      </c>
      <c r="G64" s="3">
        <f t="shared" si="0"/>
        <v>0</v>
      </c>
      <c r="I64" s="3">
        <v>12739726027</v>
      </c>
      <c r="K64" s="3">
        <v>0</v>
      </c>
      <c r="M64" s="3">
        <v>12739726027</v>
      </c>
    </row>
    <row r="65" spans="1:13" ht="24" x14ac:dyDescent="0.25">
      <c r="A65" s="2" t="s">
        <v>129</v>
      </c>
      <c r="B65" s="2"/>
      <c r="C65" s="3">
        <v>0</v>
      </c>
      <c r="E65" s="3">
        <v>0</v>
      </c>
      <c r="G65" s="3">
        <f t="shared" si="0"/>
        <v>0</v>
      </c>
      <c r="I65" s="3">
        <v>16273972603</v>
      </c>
      <c r="K65" s="3">
        <v>0</v>
      </c>
      <c r="M65" s="3">
        <v>16273972603</v>
      </c>
    </row>
    <row r="66" spans="1:13" ht="24" x14ac:dyDescent="0.25">
      <c r="A66" s="2" t="s">
        <v>135</v>
      </c>
      <c r="B66" s="2"/>
      <c r="C66" s="3">
        <v>0</v>
      </c>
      <c r="E66" s="3">
        <v>0</v>
      </c>
      <c r="G66" s="3">
        <f t="shared" si="0"/>
        <v>0</v>
      </c>
      <c r="I66" s="3">
        <v>35398032787</v>
      </c>
      <c r="K66" s="3">
        <v>0</v>
      </c>
      <c r="M66" s="3">
        <v>35398032787</v>
      </c>
    </row>
    <row r="67" spans="1:13" ht="24" x14ac:dyDescent="0.25">
      <c r="A67" s="2" t="s">
        <v>135</v>
      </c>
      <c r="B67" s="2"/>
      <c r="C67" s="3">
        <v>0</v>
      </c>
      <c r="E67" s="3">
        <v>0</v>
      </c>
      <c r="G67" s="3">
        <f t="shared" si="0"/>
        <v>0</v>
      </c>
      <c r="I67" s="3">
        <v>31137158470</v>
      </c>
      <c r="K67" s="3">
        <v>0</v>
      </c>
      <c r="M67" s="3">
        <v>31137158470</v>
      </c>
    </row>
    <row r="68" spans="1:13" ht="24" x14ac:dyDescent="0.25">
      <c r="A68" s="2" t="s">
        <v>133</v>
      </c>
      <c r="B68" s="2"/>
      <c r="C68" s="3">
        <v>0</v>
      </c>
      <c r="E68" s="3">
        <v>0</v>
      </c>
      <c r="G68" s="3">
        <f t="shared" si="0"/>
        <v>0</v>
      </c>
      <c r="I68" s="3">
        <v>115658155734</v>
      </c>
      <c r="K68" s="3">
        <v>0</v>
      </c>
      <c r="M68" s="3">
        <v>115658155734</v>
      </c>
    </row>
    <row r="69" spans="1:13" ht="24" x14ac:dyDescent="0.25">
      <c r="A69" s="2" t="s">
        <v>129</v>
      </c>
      <c r="B69" s="2"/>
      <c r="C69" s="3">
        <v>0</v>
      </c>
      <c r="E69" s="3">
        <v>0</v>
      </c>
      <c r="G69" s="3">
        <f t="shared" si="0"/>
        <v>0</v>
      </c>
      <c r="I69" s="3">
        <v>23424657533</v>
      </c>
      <c r="K69" s="3">
        <v>0</v>
      </c>
      <c r="M69" s="3">
        <v>23424657533</v>
      </c>
    </row>
    <row r="70" spans="1:13" ht="24" x14ac:dyDescent="0.25">
      <c r="A70" s="2" t="s">
        <v>137</v>
      </c>
      <c r="B70" s="2"/>
      <c r="C70" s="3">
        <v>12994520544</v>
      </c>
      <c r="E70" s="3">
        <v>0</v>
      </c>
      <c r="G70" s="3">
        <f t="shared" si="0"/>
        <v>12994520544</v>
      </c>
      <c r="I70" s="3">
        <v>300105781884</v>
      </c>
      <c r="K70" s="3">
        <v>233437613</v>
      </c>
      <c r="M70" s="3">
        <v>299872344271</v>
      </c>
    </row>
    <row r="71" spans="1:13" ht="24" x14ac:dyDescent="0.25">
      <c r="A71" s="2" t="s">
        <v>138</v>
      </c>
      <c r="B71" s="2"/>
      <c r="C71" s="3">
        <v>52657534216</v>
      </c>
      <c r="E71" s="3">
        <v>0</v>
      </c>
      <c r="G71" s="3">
        <f t="shared" si="0"/>
        <v>52657534216</v>
      </c>
      <c r="I71" s="3">
        <v>388913011585</v>
      </c>
      <c r="K71" s="3">
        <v>301764091</v>
      </c>
      <c r="M71" s="3">
        <v>388611247494</v>
      </c>
    </row>
    <row r="72" spans="1:13" ht="24" x14ac:dyDescent="0.25">
      <c r="A72" s="2" t="s">
        <v>187</v>
      </c>
      <c r="B72" s="2"/>
      <c r="C72" s="3">
        <v>0</v>
      </c>
      <c r="E72" s="3">
        <v>0</v>
      </c>
      <c r="G72" s="3">
        <f t="shared" si="0"/>
        <v>0</v>
      </c>
      <c r="I72" s="3">
        <v>228085005131</v>
      </c>
      <c r="K72" s="3">
        <v>0</v>
      </c>
      <c r="M72" s="3">
        <v>228085005131</v>
      </c>
    </row>
    <row r="73" spans="1:13" ht="24" x14ac:dyDescent="0.25">
      <c r="A73" s="2" t="s">
        <v>135</v>
      </c>
      <c r="B73" s="2"/>
      <c r="C73" s="3">
        <v>0</v>
      </c>
      <c r="E73" s="3">
        <v>0</v>
      </c>
      <c r="G73" s="3">
        <f t="shared" ref="G73:G136" si="1">+C73-E73</f>
        <v>0</v>
      </c>
      <c r="I73" s="3">
        <v>50802732239</v>
      </c>
      <c r="K73" s="3">
        <v>0</v>
      </c>
      <c r="M73" s="3">
        <v>50802732239</v>
      </c>
    </row>
    <row r="74" spans="1:13" ht="24" x14ac:dyDescent="0.25">
      <c r="A74" s="2" t="s">
        <v>186</v>
      </c>
      <c r="B74" s="2"/>
      <c r="C74" s="3">
        <v>0</v>
      </c>
      <c r="E74" s="3">
        <v>0</v>
      </c>
      <c r="G74" s="3">
        <f t="shared" si="1"/>
        <v>0</v>
      </c>
      <c r="I74" s="3">
        <v>180327868852</v>
      </c>
      <c r="K74" s="3">
        <v>0</v>
      </c>
      <c r="M74" s="3">
        <v>180327868852</v>
      </c>
    </row>
    <row r="75" spans="1:13" ht="24" x14ac:dyDescent="0.25">
      <c r="A75" s="2" t="s">
        <v>135</v>
      </c>
      <c r="B75" s="2"/>
      <c r="C75" s="3">
        <v>0</v>
      </c>
      <c r="E75" s="3">
        <v>0</v>
      </c>
      <c r="G75" s="3">
        <f t="shared" si="1"/>
        <v>0</v>
      </c>
      <c r="I75" s="3">
        <v>68829508195</v>
      </c>
      <c r="K75" s="3">
        <v>0</v>
      </c>
      <c r="M75" s="3">
        <v>68829508195</v>
      </c>
    </row>
    <row r="76" spans="1:13" ht="24" x14ac:dyDescent="0.25">
      <c r="A76" s="2" t="s">
        <v>139</v>
      </c>
      <c r="B76" s="2"/>
      <c r="C76" s="3">
        <v>11083561641</v>
      </c>
      <c r="E76" s="3">
        <v>0</v>
      </c>
      <c r="G76" s="3">
        <f t="shared" si="1"/>
        <v>11083561641</v>
      </c>
      <c r="I76" s="3">
        <v>241932527407</v>
      </c>
      <c r="K76" s="3">
        <v>199108552</v>
      </c>
      <c r="M76" s="3">
        <v>241733418855</v>
      </c>
    </row>
    <row r="77" spans="1:13" ht="24" x14ac:dyDescent="0.25">
      <c r="A77" s="2" t="s">
        <v>184</v>
      </c>
      <c r="B77" s="2"/>
      <c r="C77" s="3">
        <v>0</v>
      </c>
      <c r="E77" s="3">
        <v>0</v>
      </c>
      <c r="G77" s="3">
        <f t="shared" si="1"/>
        <v>0</v>
      </c>
      <c r="I77" s="3">
        <v>49590163932</v>
      </c>
      <c r="K77" s="3">
        <v>0</v>
      </c>
      <c r="M77" s="3">
        <v>49590163932</v>
      </c>
    </row>
    <row r="78" spans="1:13" ht="24" x14ac:dyDescent="0.25">
      <c r="A78" s="2" t="s">
        <v>190</v>
      </c>
      <c r="B78" s="2"/>
      <c r="C78" s="3">
        <v>0</v>
      </c>
      <c r="E78" s="3">
        <v>0</v>
      </c>
      <c r="G78" s="3">
        <f t="shared" si="1"/>
        <v>0</v>
      </c>
      <c r="I78" s="3">
        <v>14790150272</v>
      </c>
      <c r="K78" s="3">
        <v>0</v>
      </c>
      <c r="M78" s="3">
        <v>14790150272</v>
      </c>
    </row>
    <row r="79" spans="1:13" ht="24" x14ac:dyDescent="0.25">
      <c r="A79" s="2" t="s">
        <v>185</v>
      </c>
      <c r="B79" s="2"/>
      <c r="C79" s="3">
        <v>0</v>
      </c>
      <c r="E79" s="3">
        <v>0</v>
      </c>
      <c r="G79" s="3">
        <f t="shared" si="1"/>
        <v>0</v>
      </c>
      <c r="I79" s="3">
        <v>34016393441</v>
      </c>
      <c r="K79" s="3">
        <v>0</v>
      </c>
      <c r="M79" s="3">
        <v>34016393441</v>
      </c>
    </row>
    <row r="80" spans="1:13" ht="24" x14ac:dyDescent="0.25">
      <c r="A80" s="2" t="s">
        <v>191</v>
      </c>
      <c r="B80" s="2"/>
      <c r="C80" s="3">
        <v>0</v>
      </c>
      <c r="E80" s="3">
        <v>0</v>
      </c>
      <c r="G80" s="3">
        <f t="shared" si="1"/>
        <v>0</v>
      </c>
      <c r="I80" s="3">
        <v>58341202186</v>
      </c>
      <c r="K80" s="3">
        <v>0</v>
      </c>
      <c r="M80" s="3">
        <v>58341202186</v>
      </c>
    </row>
    <row r="81" spans="1:13" ht="24" x14ac:dyDescent="0.25">
      <c r="A81" s="2" t="s">
        <v>184</v>
      </c>
      <c r="B81" s="2"/>
      <c r="C81" s="3">
        <v>0</v>
      </c>
      <c r="E81" s="3">
        <v>0</v>
      </c>
      <c r="G81" s="3">
        <f t="shared" si="1"/>
        <v>0</v>
      </c>
      <c r="I81" s="3">
        <v>76229508196</v>
      </c>
      <c r="K81" s="3">
        <v>0</v>
      </c>
      <c r="M81" s="3">
        <v>76229508196</v>
      </c>
    </row>
    <row r="82" spans="1:13" ht="24" x14ac:dyDescent="0.25">
      <c r="A82" s="2" t="s">
        <v>133</v>
      </c>
      <c r="B82" s="2"/>
      <c r="C82" s="3">
        <v>0</v>
      </c>
      <c r="E82" s="3">
        <v>0</v>
      </c>
      <c r="G82" s="3">
        <f t="shared" si="1"/>
        <v>0</v>
      </c>
      <c r="I82" s="3">
        <v>271057158464</v>
      </c>
      <c r="K82" s="3">
        <v>0</v>
      </c>
      <c r="M82" s="3">
        <v>271057158464</v>
      </c>
    </row>
    <row r="83" spans="1:13" ht="24" x14ac:dyDescent="0.25">
      <c r="A83" s="2" t="s">
        <v>135</v>
      </c>
      <c r="B83" s="2"/>
      <c r="C83" s="3">
        <v>0</v>
      </c>
      <c r="E83" s="3">
        <v>0</v>
      </c>
      <c r="G83" s="3">
        <f t="shared" si="1"/>
        <v>0</v>
      </c>
      <c r="I83" s="3">
        <v>60717459015</v>
      </c>
      <c r="K83" s="3">
        <v>0</v>
      </c>
      <c r="M83" s="3">
        <v>60717459015</v>
      </c>
    </row>
    <row r="84" spans="1:13" ht="24" x14ac:dyDescent="0.25">
      <c r="A84" s="2" t="s">
        <v>191</v>
      </c>
      <c r="B84" s="2"/>
      <c r="C84" s="3">
        <v>0</v>
      </c>
      <c r="E84" s="3">
        <v>0</v>
      </c>
      <c r="G84" s="3">
        <f t="shared" si="1"/>
        <v>0</v>
      </c>
      <c r="I84" s="3">
        <v>31915587431</v>
      </c>
      <c r="K84" s="3">
        <v>0</v>
      </c>
      <c r="M84" s="3">
        <v>31915587431</v>
      </c>
    </row>
    <row r="85" spans="1:13" ht="24" x14ac:dyDescent="0.25">
      <c r="A85" s="2" t="s">
        <v>131</v>
      </c>
      <c r="B85" s="2"/>
      <c r="C85" s="3">
        <v>2293150684</v>
      </c>
      <c r="E85" s="3">
        <v>0</v>
      </c>
      <c r="G85" s="3">
        <f t="shared" si="1"/>
        <v>2293150684</v>
      </c>
      <c r="I85" s="3">
        <v>195359297963</v>
      </c>
      <c r="K85" s="3">
        <v>0</v>
      </c>
      <c r="M85" s="3">
        <v>195359297963</v>
      </c>
    </row>
    <row r="86" spans="1:13" ht="24" x14ac:dyDescent="0.25">
      <c r="A86" s="2" t="s">
        <v>191</v>
      </c>
      <c r="B86" s="2"/>
      <c r="C86" s="3">
        <v>0</v>
      </c>
      <c r="E86" s="3">
        <v>0</v>
      </c>
      <c r="G86" s="3">
        <f t="shared" si="1"/>
        <v>0</v>
      </c>
      <c r="I86" s="3">
        <v>173220928958</v>
      </c>
      <c r="K86" s="3">
        <v>0</v>
      </c>
      <c r="M86" s="3">
        <v>173220928958</v>
      </c>
    </row>
    <row r="87" spans="1:13" ht="24" x14ac:dyDescent="0.25">
      <c r="A87" s="2" t="s">
        <v>129</v>
      </c>
      <c r="B87" s="2"/>
      <c r="C87" s="3">
        <v>0</v>
      </c>
      <c r="E87" s="3">
        <v>0</v>
      </c>
      <c r="G87" s="3">
        <f t="shared" si="1"/>
        <v>0</v>
      </c>
      <c r="I87" s="3">
        <v>11835616438</v>
      </c>
      <c r="K87" s="3">
        <v>0</v>
      </c>
      <c r="M87" s="3">
        <v>11835616438</v>
      </c>
    </row>
    <row r="88" spans="1:13" ht="24" x14ac:dyDescent="0.25">
      <c r="A88" s="2" t="s">
        <v>137</v>
      </c>
      <c r="B88" s="2"/>
      <c r="C88" s="3">
        <v>8790410952</v>
      </c>
      <c r="E88" s="3">
        <v>0</v>
      </c>
      <c r="G88" s="3">
        <f t="shared" si="1"/>
        <v>8790410952</v>
      </c>
      <c r="I88" s="3">
        <v>168266882210</v>
      </c>
      <c r="K88" s="3">
        <v>157913679</v>
      </c>
      <c r="M88" s="3">
        <v>168108968531</v>
      </c>
    </row>
    <row r="89" spans="1:13" ht="24" x14ac:dyDescent="0.25">
      <c r="A89" s="2" t="s">
        <v>129</v>
      </c>
      <c r="B89" s="2"/>
      <c r="C89" s="3">
        <v>0</v>
      </c>
      <c r="E89" s="3">
        <v>0</v>
      </c>
      <c r="G89" s="3">
        <f t="shared" si="1"/>
        <v>0</v>
      </c>
      <c r="I89" s="3">
        <v>32547945205</v>
      </c>
      <c r="K89" s="3">
        <v>0</v>
      </c>
      <c r="M89" s="3">
        <v>32547945205</v>
      </c>
    </row>
    <row r="90" spans="1:13" ht="24" x14ac:dyDescent="0.25">
      <c r="A90" s="2" t="s">
        <v>133</v>
      </c>
      <c r="B90" s="2"/>
      <c r="C90" s="3">
        <v>0</v>
      </c>
      <c r="E90" s="3">
        <v>0</v>
      </c>
      <c r="G90" s="3">
        <f t="shared" si="1"/>
        <v>0</v>
      </c>
      <c r="I90" s="3">
        <v>63913114752</v>
      </c>
      <c r="K90" s="3">
        <v>0</v>
      </c>
      <c r="M90" s="3">
        <v>63913114752</v>
      </c>
    </row>
    <row r="91" spans="1:13" ht="24" x14ac:dyDescent="0.25">
      <c r="A91" s="2" t="s">
        <v>140</v>
      </c>
      <c r="B91" s="2"/>
      <c r="C91" s="3">
        <v>3397260272</v>
      </c>
      <c r="E91" s="3">
        <v>0</v>
      </c>
      <c r="G91" s="3">
        <f t="shared" si="1"/>
        <v>3397260272</v>
      </c>
      <c r="I91" s="3">
        <v>278757944030</v>
      </c>
      <c r="K91" s="3">
        <v>0</v>
      </c>
      <c r="M91" s="3">
        <v>278757944030</v>
      </c>
    </row>
    <row r="92" spans="1:13" ht="24" x14ac:dyDescent="0.25">
      <c r="A92" s="2" t="s">
        <v>191</v>
      </c>
      <c r="B92" s="2"/>
      <c r="C92" s="3">
        <v>0</v>
      </c>
      <c r="E92" s="3">
        <v>0</v>
      </c>
      <c r="G92" s="3">
        <f t="shared" si="1"/>
        <v>0</v>
      </c>
      <c r="I92" s="3">
        <v>119222540981</v>
      </c>
      <c r="K92" s="3">
        <v>0</v>
      </c>
      <c r="M92" s="3">
        <v>119222540981</v>
      </c>
    </row>
    <row r="93" spans="1:13" ht="24" x14ac:dyDescent="0.25">
      <c r="A93" s="2" t="s">
        <v>136</v>
      </c>
      <c r="B93" s="2"/>
      <c r="C93" s="3">
        <v>0</v>
      </c>
      <c r="E93" s="3">
        <v>0</v>
      </c>
      <c r="G93" s="3">
        <f t="shared" si="1"/>
        <v>0</v>
      </c>
      <c r="I93" s="3">
        <v>39344262294</v>
      </c>
      <c r="K93" s="3">
        <v>0</v>
      </c>
      <c r="M93" s="3">
        <v>39344262294</v>
      </c>
    </row>
    <row r="94" spans="1:13" ht="24" x14ac:dyDescent="0.25">
      <c r="A94" s="2" t="s">
        <v>192</v>
      </c>
      <c r="B94" s="2"/>
      <c r="C94" s="3">
        <v>0</v>
      </c>
      <c r="E94" s="3">
        <v>0</v>
      </c>
      <c r="G94" s="3">
        <f t="shared" si="1"/>
        <v>0</v>
      </c>
      <c r="I94" s="3">
        <v>119837090163</v>
      </c>
      <c r="K94" s="3">
        <v>0</v>
      </c>
      <c r="M94" s="3">
        <v>119837090163</v>
      </c>
    </row>
    <row r="95" spans="1:13" ht="24" x14ac:dyDescent="0.25">
      <c r="A95" s="2" t="s">
        <v>193</v>
      </c>
      <c r="B95" s="2"/>
      <c r="C95" s="3">
        <v>0</v>
      </c>
      <c r="E95" s="3">
        <v>0</v>
      </c>
      <c r="G95" s="3">
        <f t="shared" si="1"/>
        <v>0</v>
      </c>
      <c r="I95" s="3">
        <v>144262295467</v>
      </c>
      <c r="K95" s="3">
        <v>0</v>
      </c>
      <c r="M95" s="3">
        <v>144262295467</v>
      </c>
    </row>
    <row r="96" spans="1:13" ht="24" x14ac:dyDescent="0.25">
      <c r="A96" s="2" t="s">
        <v>184</v>
      </c>
      <c r="B96" s="2"/>
      <c r="C96" s="3">
        <v>0</v>
      </c>
      <c r="E96" s="3">
        <v>0</v>
      </c>
      <c r="G96" s="3">
        <f t="shared" si="1"/>
        <v>0</v>
      </c>
      <c r="I96" s="3">
        <v>76311475407</v>
      </c>
      <c r="K96" s="3">
        <v>0</v>
      </c>
      <c r="M96" s="3">
        <v>76311475407</v>
      </c>
    </row>
    <row r="97" spans="1:13" ht="24" x14ac:dyDescent="0.25">
      <c r="A97" s="2" t="s">
        <v>129</v>
      </c>
      <c r="B97" s="2"/>
      <c r="C97" s="3">
        <v>4586301377</v>
      </c>
      <c r="E97" s="3">
        <v>0</v>
      </c>
      <c r="G97" s="3">
        <f t="shared" si="1"/>
        <v>4586301377</v>
      </c>
      <c r="I97" s="3">
        <v>81221917805</v>
      </c>
      <c r="K97" s="3">
        <v>0</v>
      </c>
      <c r="M97" s="3">
        <v>81221917805</v>
      </c>
    </row>
    <row r="98" spans="1:13" ht="24" x14ac:dyDescent="0.25">
      <c r="A98" s="2" t="s">
        <v>154</v>
      </c>
      <c r="B98" s="2"/>
      <c r="C98" s="3">
        <v>0</v>
      </c>
      <c r="E98" s="3">
        <v>0</v>
      </c>
      <c r="G98" s="3">
        <f t="shared" si="1"/>
        <v>0</v>
      </c>
      <c r="I98" s="3">
        <v>146065573770</v>
      </c>
      <c r="K98" s="3">
        <v>0</v>
      </c>
      <c r="M98" s="3">
        <v>146065573770</v>
      </c>
    </row>
    <row r="99" spans="1:13" ht="24" x14ac:dyDescent="0.25">
      <c r="A99" s="2" t="s">
        <v>129</v>
      </c>
      <c r="B99" s="2"/>
      <c r="C99" s="3">
        <v>26907493103</v>
      </c>
      <c r="E99" s="3">
        <v>0</v>
      </c>
      <c r="G99" s="3">
        <f t="shared" si="1"/>
        <v>26907493103</v>
      </c>
      <c r="I99" s="3">
        <v>149980477593</v>
      </c>
      <c r="K99" s="3">
        <v>50849407</v>
      </c>
      <c r="M99" s="3">
        <v>149929628186</v>
      </c>
    </row>
    <row r="100" spans="1:13" ht="24" x14ac:dyDescent="0.25">
      <c r="A100" s="2" t="s">
        <v>136</v>
      </c>
      <c r="B100" s="2"/>
      <c r="C100" s="3">
        <v>0</v>
      </c>
      <c r="E100" s="3">
        <v>0</v>
      </c>
      <c r="G100" s="3">
        <f t="shared" si="1"/>
        <v>0</v>
      </c>
      <c r="I100" s="3">
        <v>58278688523</v>
      </c>
      <c r="K100" s="3">
        <v>0</v>
      </c>
      <c r="M100" s="3">
        <v>58278688523</v>
      </c>
    </row>
    <row r="101" spans="1:13" ht="24" x14ac:dyDescent="0.25">
      <c r="A101" s="2" t="s">
        <v>191</v>
      </c>
      <c r="B101" s="2"/>
      <c r="C101" s="3">
        <v>0</v>
      </c>
      <c r="E101" s="3">
        <v>0</v>
      </c>
      <c r="G101" s="3">
        <f t="shared" si="1"/>
        <v>0</v>
      </c>
      <c r="I101" s="3">
        <v>87521311469</v>
      </c>
      <c r="K101" s="3">
        <v>0</v>
      </c>
      <c r="M101" s="3">
        <v>87521311469</v>
      </c>
    </row>
    <row r="102" spans="1:13" ht="24" x14ac:dyDescent="0.25">
      <c r="A102" s="2" t="s">
        <v>135</v>
      </c>
      <c r="B102" s="2"/>
      <c r="C102" s="3">
        <v>0</v>
      </c>
      <c r="E102" s="3">
        <v>0</v>
      </c>
      <c r="G102" s="3">
        <f t="shared" si="1"/>
        <v>0</v>
      </c>
      <c r="I102" s="3">
        <v>136198920800</v>
      </c>
      <c r="K102" s="3">
        <v>0</v>
      </c>
      <c r="M102" s="3">
        <v>136198920800</v>
      </c>
    </row>
    <row r="103" spans="1:13" ht="24" x14ac:dyDescent="0.25">
      <c r="A103" s="2" t="s">
        <v>129</v>
      </c>
      <c r="B103" s="2"/>
      <c r="C103" s="3">
        <v>50441095894</v>
      </c>
      <c r="E103" s="3">
        <v>5927108</v>
      </c>
      <c r="G103" s="3">
        <f t="shared" si="1"/>
        <v>50435168786</v>
      </c>
      <c r="I103" s="3">
        <v>263032876708</v>
      </c>
      <c r="K103" s="3">
        <v>344513130</v>
      </c>
      <c r="M103" s="3">
        <v>262688363578</v>
      </c>
    </row>
    <row r="104" spans="1:13" ht="24" x14ac:dyDescent="0.25">
      <c r="A104" s="2" t="s">
        <v>191</v>
      </c>
      <c r="B104" s="2"/>
      <c r="C104" s="3">
        <v>0</v>
      </c>
      <c r="E104" s="3">
        <v>0</v>
      </c>
      <c r="G104" s="3">
        <f t="shared" si="1"/>
        <v>0</v>
      </c>
      <c r="I104" s="3">
        <v>79153934425</v>
      </c>
      <c r="K104" s="3">
        <v>0</v>
      </c>
      <c r="M104" s="3">
        <v>79153934425</v>
      </c>
    </row>
    <row r="105" spans="1:13" ht="24" x14ac:dyDescent="0.25">
      <c r="A105" s="2" t="s">
        <v>185</v>
      </c>
      <c r="B105" s="2"/>
      <c r="C105" s="3">
        <v>0</v>
      </c>
      <c r="E105" s="3">
        <v>0</v>
      </c>
      <c r="G105" s="3">
        <f t="shared" si="1"/>
        <v>0</v>
      </c>
      <c r="I105" s="3">
        <v>46942622949</v>
      </c>
      <c r="K105" s="3">
        <v>0</v>
      </c>
      <c r="M105" s="3">
        <v>46942622949</v>
      </c>
    </row>
    <row r="106" spans="1:13" ht="24" x14ac:dyDescent="0.25">
      <c r="A106" s="2" t="s">
        <v>135</v>
      </c>
      <c r="B106" s="2"/>
      <c r="C106" s="3">
        <v>0</v>
      </c>
      <c r="E106" s="3">
        <v>0</v>
      </c>
      <c r="G106" s="3">
        <f t="shared" si="1"/>
        <v>0</v>
      </c>
      <c r="I106" s="3">
        <v>20648852458</v>
      </c>
      <c r="K106" s="3">
        <v>0</v>
      </c>
      <c r="M106" s="3">
        <v>20648852458</v>
      </c>
    </row>
    <row r="107" spans="1:13" ht="24" x14ac:dyDescent="0.25">
      <c r="A107" s="2" t="s">
        <v>185</v>
      </c>
      <c r="B107" s="2"/>
      <c r="C107" s="3">
        <v>0</v>
      </c>
      <c r="E107" s="3">
        <v>0</v>
      </c>
      <c r="G107" s="3">
        <f t="shared" si="1"/>
        <v>0</v>
      </c>
      <c r="I107" s="3">
        <v>133770491802</v>
      </c>
      <c r="K107" s="3">
        <v>0</v>
      </c>
      <c r="M107" s="3">
        <v>133770491802</v>
      </c>
    </row>
    <row r="108" spans="1:13" ht="24" x14ac:dyDescent="0.25">
      <c r="A108" s="2" t="s">
        <v>133</v>
      </c>
      <c r="B108" s="2"/>
      <c r="C108" s="3">
        <v>0</v>
      </c>
      <c r="E108" s="3">
        <v>0</v>
      </c>
      <c r="G108" s="3">
        <f t="shared" si="1"/>
        <v>0</v>
      </c>
      <c r="I108" s="3">
        <v>123934084698</v>
      </c>
      <c r="K108" s="3">
        <v>0</v>
      </c>
      <c r="M108" s="3">
        <v>123934084698</v>
      </c>
    </row>
    <row r="109" spans="1:13" ht="24" x14ac:dyDescent="0.25">
      <c r="A109" s="2" t="s">
        <v>185</v>
      </c>
      <c r="B109" s="2"/>
      <c r="C109" s="3">
        <v>0</v>
      </c>
      <c r="E109" s="3">
        <v>0</v>
      </c>
      <c r="G109" s="3">
        <f t="shared" si="1"/>
        <v>0</v>
      </c>
      <c r="I109" s="3">
        <v>57499999999</v>
      </c>
      <c r="K109" s="3">
        <v>0</v>
      </c>
      <c r="M109" s="3">
        <v>57499999999</v>
      </c>
    </row>
    <row r="110" spans="1:13" ht="24" x14ac:dyDescent="0.25">
      <c r="A110" s="2" t="s">
        <v>148</v>
      </c>
      <c r="B110" s="2"/>
      <c r="C110" s="3">
        <v>0</v>
      </c>
      <c r="E110" s="3">
        <v>0</v>
      </c>
      <c r="G110" s="3">
        <f t="shared" si="1"/>
        <v>0</v>
      </c>
      <c r="I110" s="3">
        <v>32448196719</v>
      </c>
      <c r="K110" s="3">
        <v>0</v>
      </c>
      <c r="M110" s="3">
        <v>32448196719</v>
      </c>
    </row>
    <row r="111" spans="1:13" ht="24" x14ac:dyDescent="0.25">
      <c r="A111" s="2" t="s">
        <v>129</v>
      </c>
      <c r="B111" s="2"/>
      <c r="C111" s="3">
        <v>6283835628</v>
      </c>
      <c r="E111" s="3">
        <v>651754</v>
      </c>
      <c r="G111" s="3">
        <f t="shared" si="1"/>
        <v>6283183874</v>
      </c>
      <c r="I111" s="3">
        <v>28476849306</v>
      </c>
      <c r="K111" s="3">
        <v>32327037</v>
      </c>
      <c r="M111" s="3">
        <v>28444522269</v>
      </c>
    </row>
    <row r="112" spans="1:13" ht="24" x14ac:dyDescent="0.25">
      <c r="A112" s="2" t="s">
        <v>135</v>
      </c>
      <c r="B112" s="2"/>
      <c r="C112" s="3">
        <v>0</v>
      </c>
      <c r="E112" s="3">
        <v>0</v>
      </c>
      <c r="G112" s="3">
        <f t="shared" si="1"/>
        <v>0</v>
      </c>
      <c r="I112" s="3">
        <v>96525191255</v>
      </c>
      <c r="K112" s="3">
        <v>0</v>
      </c>
      <c r="M112" s="3">
        <v>96525191255</v>
      </c>
    </row>
    <row r="113" spans="1:13" ht="24" x14ac:dyDescent="0.25">
      <c r="A113" s="2" t="s">
        <v>133</v>
      </c>
      <c r="B113" s="2"/>
      <c r="C113" s="3">
        <v>0</v>
      </c>
      <c r="E113" s="3">
        <v>0</v>
      </c>
      <c r="G113" s="3">
        <f t="shared" si="1"/>
        <v>0</v>
      </c>
      <c r="I113" s="3">
        <v>54768019122</v>
      </c>
      <c r="K113" s="3">
        <v>0</v>
      </c>
      <c r="M113" s="3">
        <v>54768019122</v>
      </c>
    </row>
    <row r="114" spans="1:13" ht="24" x14ac:dyDescent="0.25">
      <c r="A114" s="2" t="s">
        <v>133</v>
      </c>
      <c r="B114" s="2"/>
      <c r="C114" s="3">
        <v>0</v>
      </c>
      <c r="E114" s="3">
        <v>0</v>
      </c>
      <c r="G114" s="3">
        <f t="shared" si="1"/>
        <v>0</v>
      </c>
      <c r="I114" s="3">
        <v>101751748630</v>
      </c>
      <c r="K114" s="3">
        <v>0</v>
      </c>
      <c r="M114" s="3">
        <v>101751748630</v>
      </c>
    </row>
    <row r="115" spans="1:13" ht="24" x14ac:dyDescent="0.25">
      <c r="A115" s="2" t="s">
        <v>133</v>
      </c>
      <c r="B115" s="2"/>
      <c r="C115" s="3">
        <v>0</v>
      </c>
      <c r="E115" s="3">
        <v>0</v>
      </c>
      <c r="G115" s="3">
        <f t="shared" si="1"/>
        <v>0</v>
      </c>
      <c r="I115" s="3">
        <v>56757932450</v>
      </c>
      <c r="K115" s="3">
        <v>0</v>
      </c>
      <c r="M115" s="3">
        <v>56757932450</v>
      </c>
    </row>
    <row r="116" spans="1:13" ht="24" x14ac:dyDescent="0.25">
      <c r="A116" s="2" t="s">
        <v>135</v>
      </c>
      <c r="B116" s="2"/>
      <c r="C116" s="3">
        <v>0</v>
      </c>
      <c r="E116" s="3">
        <v>0</v>
      </c>
      <c r="G116" s="3">
        <f t="shared" si="1"/>
        <v>0</v>
      </c>
      <c r="I116" s="3">
        <v>135200819671</v>
      </c>
      <c r="K116" s="3">
        <v>0</v>
      </c>
      <c r="M116" s="3">
        <v>135200819671</v>
      </c>
    </row>
    <row r="117" spans="1:13" ht="24" x14ac:dyDescent="0.25">
      <c r="A117" s="2" t="s">
        <v>154</v>
      </c>
      <c r="B117" s="2"/>
      <c r="C117" s="3">
        <v>0</v>
      </c>
      <c r="E117" s="3">
        <v>0</v>
      </c>
      <c r="G117" s="3">
        <f t="shared" si="1"/>
        <v>0</v>
      </c>
      <c r="I117" s="3">
        <v>125409836065</v>
      </c>
      <c r="K117" s="3">
        <v>0</v>
      </c>
      <c r="M117" s="3">
        <v>125409836065</v>
      </c>
    </row>
    <row r="118" spans="1:13" ht="24" x14ac:dyDescent="0.25">
      <c r="A118" s="2" t="s">
        <v>133</v>
      </c>
      <c r="B118" s="2"/>
      <c r="C118" s="3">
        <v>0</v>
      </c>
      <c r="E118" s="3">
        <v>0</v>
      </c>
      <c r="G118" s="3">
        <f t="shared" si="1"/>
        <v>0</v>
      </c>
      <c r="I118" s="3">
        <v>115447404369</v>
      </c>
      <c r="K118" s="3">
        <v>0</v>
      </c>
      <c r="M118" s="3">
        <v>115447404369</v>
      </c>
    </row>
    <row r="119" spans="1:13" ht="24" x14ac:dyDescent="0.25">
      <c r="A119" s="2" t="s">
        <v>134</v>
      </c>
      <c r="B119" s="2"/>
      <c r="C119" s="3">
        <v>35303</v>
      </c>
      <c r="E119" s="3">
        <v>0</v>
      </c>
      <c r="G119" s="3">
        <f t="shared" si="1"/>
        <v>35303</v>
      </c>
      <c r="I119" s="3">
        <v>103351</v>
      </c>
      <c r="K119" s="3">
        <v>0</v>
      </c>
      <c r="M119" s="3">
        <v>103351</v>
      </c>
    </row>
    <row r="120" spans="1:13" ht="24" x14ac:dyDescent="0.25">
      <c r="A120" s="2" t="s">
        <v>135</v>
      </c>
      <c r="B120" s="2"/>
      <c r="C120" s="3">
        <v>0</v>
      </c>
      <c r="E120" s="3">
        <v>0</v>
      </c>
      <c r="G120" s="3">
        <f t="shared" si="1"/>
        <v>0</v>
      </c>
      <c r="I120" s="3">
        <v>35234153004</v>
      </c>
      <c r="K120" s="3">
        <v>0</v>
      </c>
      <c r="M120" s="3">
        <v>35234153004</v>
      </c>
    </row>
    <row r="121" spans="1:13" ht="24" x14ac:dyDescent="0.25">
      <c r="A121" s="2" t="s">
        <v>194</v>
      </c>
      <c r="B121" s="2"/>
      <c r="C121" s="3">
        <v>0</v>
      </c>
      <c r="E121" s="3">
        <v>0</v>
      </c>
      <c r="G121" s="3">
        <f t="shared" si="1"/>
        <v>0</v>
      </c>
      <c r="I121" s="3">
        <v>27082191781</v>
      </c>
      <c r="K121" s="3">
        <v>0</v>
      </c>
      <c r="M121" s="3">
        <v>27082191781</v>
      </c>
    </row>
    <row r="122" spans="1:13" ht="24" x14ac:dyDescent="0.25">
      <c r="A122" s="2" t="s">
        <v>194</v>
      </c>
      <c r="B122" s="2"/>
      <c r="C122" s="3">
        <v>0</v>
      </c>
      <c r="E122" s="3">
        <v>0</v>
      </c>
      <c r="G122" s="3">
        <f t="shared" si="1"/>
        <v>0</v>
      </c>
      <c r="I122" s="3">
        <v>56383561644</v>
      </c>
      <c r="K122" s="3">
        <v>0</v>
      </c>
      <c r="M122" s="3">
        <v>56383561644</v>
      </c>
    </row>
    <row r="123" spans="1:13" ht="24" x14ac:dyDescent="0.25">
      <c r="A123" s="2" t="s">
        <v>154</v>
      </c>
      <c r="B123" s="2"/>
      <c r="C123" s="3">
        <v>0</v>
      </c>
      <c r="E123" s="3">
        <v>0</v>
      </c>
      <c r="G123" s="3">
        <f t="shared" si="1"/>
        <v>0</v>
      </c>
      <c r="I123" s="3">
        <v>68852459015</v>
      </c>
      <c r="K123" s="3">
        <v>0</v>
      </c>
      <c r="M123" s="3">
        <v>68852459015</v>
      </c>
    </row>
    <row r="124" spans="1:13" ht="24" x14ac:dyDescent="0.25">
      <c r="A124" s="2" t="s">
        <v>185</v>
      </c>
      <c r="B124" s="2"/>
      <c r="C124" s="3">
        <v>0</v>
      </c>
      <c r="E124" s="3">
        <v>0</v>
      </c>
      <c r="G124" s="3">
        <f t="shared" si="1"/>
        <v>0</v>
      </c>
      <c r="I124" s="3">
        <v>36229508196</v>
      </c>
      <c r="K124" s="3">
        <v>0</v>
      </c>
      <c r="M124" s="3">
        <v>36229508196</v>
      </c>
    </row>
    <row r="125" spans="1:13" ht="24" x14ac:dyDescent="0.25">
      <c r="A125" s="2" t="s">
        <v>135</v>
      </c>
      <c r="B125" s="2"/>
      <c r="C125" s="3">
        <v>0</v>
      </c>
      <c r="E125" s="3">
        <v>0</v>
      </c>
      <c r="G125" s="3">
        <f t="shared" si="1"/>
        <v>0</v>
      </c>
      <c r="I125" s="3">
        <v>62765956283</v>
      </c>
      <c r="K125" s="3">
        <v>0</v>
      </c>
      <c r="M125" s="3">
        <v>62765956283</v>
      </c>
    </row>
    <row r="126" spans="1:13" ht="24" x14ac:dyDescent="0.25">
      <c r="A126" s="2" t="s">
        <v>133</v>
      </c>
      <c r="B126" s="2"/>
      <c r="C126" s="3">
        <v>0</v>
      </c>
      <c r="E126" s="3">
        <v>0</v>
      </c>
      <c r="G126" s="3">
        <f t="shared" si="1"/>
        <v>0</v>
      </c>
      <c r="I126" s="3">
        <v>91497540982</v>
      </c>
      <c r="K126" s="3">
        <v>0</v>
      </c>
      <c r="M126" s="3">
        <v>91497540982</v>
      </c>
    </row>
    <row r="127" spans="1:13" ht="24" x14ac:dyDescent="0.25">
      <c r="A127" s="2" t="s">
        <v>133</v>
      </c>
      <c r="B127" s="2"/>
      <c r="C127" s="3">
        <v>0</v>
      </c>
      <c r="E127" s="3">
        <v>0</v>
      </c>
      <c r="G127" s="3">
        <f t="shared" si="1"/>
        <v>0</v>
      </c>
      <c r="I127" s="3">
        <v>186290625207</v>
      </c>
      <c r="K127" s="3">
        <v>0</v>
      </c>
      <c r="M127" s="3">
        <v>186290625207</v>
      </c>
    </row>
    <row r="128" spans="1:13" ht="24" x14ac:dyDescent="0.25">
      <c r="A128" s="2" t="s">
        <v>136</v>
      </c>
      <c r="B128" s="2"/>
      <c r="C128" s="3">
        <v>1993</v>
      </c>
      <c r="E128" s="3">
        <v>0</v>
      </c>
      <c r="G128" s="3">
        <f t="shared" si="1"/>
        <v>1993</v>
      </c>
      <c r="I128" s="3">
        <v>82700428655</v>
      </c>
      <c r="K128" s="3">
        <v>0</v>
      </c>
      <c r="M128" s="3">
        <v>82700428655</v>
      </c>
    </row>
    <row r="129" spans="1:13" ht="24" x14ac:dyDescent="0.25">
      <c r="A129" s="2" t="s">
        <v>133</v>
      </c>
      <c r="B129" s="2"/>
      <c r="C129" s="3">
        <v>0</v>
      </c>
      <c r="E129" s="3">
        <v>0</v>
      </c>
      <c r="G129" s="3">
        <f t="shared" si="1"/>
        <v>0</v>
      </c>
      <c r="I129" s="3">
        <v>114136986300</v>
      </c>
      <c r="K129" s="3">
        <v>0</v>
      </c>
      <c r="M129" s="3">
        <v>114136986300</v>
      </c>
    </row>
    <row r="130" spans="1:13" ht="24" x14ac:dyDescent="0.25">
      <c r="A130" s="2" t="s">
        <v>135</v>
      </c>
      <c r="B130" s="2"/>
      <c r="C130" s="3">
        <v>2898287688</v>
      </c>
      <c r="E130" s="3">
        <v>0</v>
      </c>
      <c r="G130" s="3">
        <f t="shared" si="1"/>
        <v>2898287688</v>
      </c>
      <c r="I130" s="3">
        <v>193393891756</v>
      </c>
      <c r="K130" s="3">
        <v>0</v>
      </c>
      <c r="M130" s="3">
        <v>193393891756</v>
      </c>
    </row>
    <row r="131" spans="1:13" ht="24" x14ac:dyDescent="0.25">
      <c r="A131" s="2" t="s">
        <v>129</v>
      </c>
      <c r="B131" s="2"/>
      <c r="C131" s="3">
        <v>7643835628</v>
      </c>
      <c r="E131" s="3">
        <v>0</v>
      </c>
      <c r="G131" s="3">
        <f t="shared" si="1"/>
        <v>7643835628</v>
      </c>
      <c r="I131" s="3">
        <v>54356164381</v>
      </c>
      <c r="K131" s="3">
        <v>0</v>
      </c>
      <c r="M131" s="3">
        <v>54356164381</v>
      </c>
    </row>
    <row r="132" spans="1:13" ht="24" x14ac:dyDescent="0.25">
      <c r="A132" s="2" t="s">
        <v>129</v>
      </c>
      <c r="B132" s="2"/>
      <c r="C132" s="3">
        <v>19109589045</v>
      </c>
      <c r="E132" s="3">
        <v>0</v>
      </c>
      <c r="G132" s="3">
        <f t="shared" si="1"/>
        <v>19109589045</v>
      </c>
      <c r="I132" s="3">
        <v>133767123285</v>
      </c>
      <c r="K132" s="3">
        <v>0</v>
      </c>
      <c r="M132" s="3">
        <v>133767123285</v>
      </c>
    </row>
    <row r="133" spans="1:13" ht="24" x14ac:dyDescent="0.25">
      <c r="A133" s="2" t="s">
        <v>129</v>
      </c>
      <c r="B133" s="2"/>
      <c r="C133" s="3">
        <v>3397260270</v>
      </c>
      <c r="E133" s="3">
        <v>0</v>
      </c>
      <c r="G133" s="3">
        <f t="shared" si="1"/>
        <v>3397260270</v>
      </c>
      <c r="I133" s="3">
        <v>37334590876</v>
      </c>
      <c r="K133" s="3">
        <v>46633801</v>
      </c>
      <c r="M133" s="3">
        <v>37287957075</v>
      </c>
    </row>
    <row r="134" spans="1:13" ht="24" x14ac:dyDescent="0.25">
      <c r="A134" s="2" t="s">
        <v>129</v>
      </c>
      <c r="B134" s="2"/>
      <c r="C134" s="3">
        <v>177799236484</v>
      </c>
      <c r="E134" s="3">
        <v>0</v>
      </c>
      <c r="G134" s="3">
        <f t="shared" si="1"/>
        <v>177799236484</v>
      </c>
      <c r="I134" s="3">
        <v>468821917797</v>
      </c>
      <c r="K134" s="3">
        <v>528672911</v>
      </c>
      <c r="M134" s="3">
        <v>468293244886</v>
      </c>
    </row>
    <row r="135" spans="1:13" ht="24" x14ac:dyDescent="0.25">
      <c r="A135" s="2" t="s">
        <v>129</v>
      </c>
      <c r="B135" s="2"/>
      <c r="C135" s="3">
        <v>31641859431</v>
      </c>
      <c r="E135" s="3">
        <v>556264</v>
      </c>
      <c r="G135" s="3">
        <f t="shared" si="1"/>
        <v>31641303167</v>
      </c>
      <c r="I135" s="3">
        <v>80515068487</v>
      </c>
      <c r="K135" s="3">
        <v>215568830</v>
      </c>
      <c r="M135" s="3">
        <v>80299499657</v>
      </c>
    </row>
    <row r="136" spans="1:13" ht="24" x14ac:dyDescent="0.25">
      <c r="A136" s="2" t="s">
        <v>142</v>
      </c>
      <c r="B136" s="2"/>
      <c r="C136" s="3">
        <v>128246575328</v>
      </c>
      <c r="E136" s="3">
        <v>0</v>
      </c>
      <c r="G136" s="3">
        <f t="shared" si="1"/>
        <v>128246575328</v>
      </c>
      <c r="I136" s="3">
        <v>327649973762</v>
      </c>
      <c r="K136" s="3">
        <v>61096270</v>
      </c>
      <c r="M136" s="3">
        <v>327588877492</v>
      </c>
    </row>
    <row r="137" spans="1:13" ht="24" x14ac:dyDescent="0.25">
      <c r="A137" s="2" t="s">
        <v>143</v>
      </c>
      <c r="B137" s="2"/>
      <c r="C137" s="3">
        <v>46797260270</v>
      </c>
      <c r="E137" s="3">
        <v>0</v>
      </c>
      <c r="G137" s="3">
        <f t="shared" ref="G137:G174" si="2">+C137-E137</f>
        <v>46797260270</v>
      </c>
      <c r="I137" s="3">
        <v>122570551672</v>
      </c>
      <c r="K137" s="3">
        <v>8167171</v>
      </c>
      <c r="M137" s="3">
        <v>122562384501</v>
      </c>
    </row>
    <row r="138" spans="1:13" ht="24" x14ac:dyDescent="0.25">
      <c r="A138" s="2" t="s">
        <v>144</v>
      </c>
      <c r="B138" s="2"/>
      <c r="C138" s="3">
        <v>26328767108</v>
      </c>
      <c r="E138" s="3">
        <v>0</v>
      </c>
      <c r="G138" s="3">
        <f t="shared" si="2"/>
        <v>26328767108</v>
      </c>
      <c r="I138" s="3">
        <v>56045512356</v>
      </c>
      <c r="K138" s="3">
        <v>3650502</v>
      </c>
      <c r="M138" s="3">
        <v>56041861854</v>
      </c>
    </row>
    <row r="139" spans="1:13" ht="24" x14ac:dyDescent="0.25">
      <c r="A139" s="2" t="s">
        <v>145</v>
      </c>
      <c r="B139" s="2"/>
      <c r="C139" s="3">
        <v>224383561</v>
      </c>
      <c r="E139" s="3">
        <v>0</v>
      </c>
      <c r="G139" s="3">
        <f t="shared" si="2"/>
        <v>224383561</v>
      </c>
      <c r="I139" s="3">
        <v>53317592632</v>
      </c>
      <c r="K139" s="3">
        <v>0</v>
      </c>
      <c r="M139" s="3">
        <v>53317592632</v>
      </c>
    </row>
    <row r="140" spans="1:13" ht="24" x14ac:dyDescent="0.25">
      <c r="A140" s="2" t="s">
        <v>146</v>
      </c>
      <c r="B140" s="2"/>
      <c r="C140" s="3">
        <v>213413698</v>
      </c>
      <c r="E140" s="3">
        <v>0</v>
      </c>
      <c r="G140" s="3">
        <f t="shared" si="2"/>
        <v>213413698</v>
      </c>
      <c r="I140" s="3">
        <v>61581972151</v>
      </c>
      <c r="K140" s="3">
        <v>0</v>
      </c>
      <c r="M140" s="3">
        <v>61581972151</v>
      </c>
    </row>
    <row r="141" spans="1:13" ht="24" x14ac:dyDescent="0.25">
      <c r="A141" s="2" t="s">
        <v>146</v>
      </c>
      <c r="B141" s="2"/>
      <c r="C141" s="3">
        <v>0</v>
      </c>
      <c r="E141" s="3">
        <v>0</v>
      </c>
      <c r="G141" s="3">
        <f t="shared" si="2"/>
        <v>0</v>
      </c>
      <c r="I141" s="3">
        <v>14435030412</v>
      </c>
      <c r="K141" s="3">
        <v>0</v>
      </c>
      <c r="M141" s="3">
        <v>14435030412</v>
      </c>
    </row>
    <row r="142" spans="1:13" ht="24" x14ac:dyDescent="0.25">
      <c r="A142" s="2" t="s">
        <v>129</v>
      </c>
      <c r="B142" s="2"/>
      <c r="C142" s="3">
        <v>52657534244</v>
      </c>
      <c r="E142" s="3">
        <v>0</v>
      </c>
      <c r="G142" s="3">
        <f t="shared" si="2"/>
        <v>52657534244</v>
      </c>
      <c r="I142" s="3">
        <v>95123287644</v>
      </c>
      <c r="K142" s="3">
        <v>250975529</v>
      </c>
      <c r="M142" s="3">
        <v>94872312115</v>
      </c>
    </row>
    <row r="143" spans="1:13" ht="24" x14ac:dyDescent="0.25">
      <c r="A143" s="2" t="s">
        <v>147</v>
      </c>
      <c r="B143" s="2"/>
      <c r="C143" s="3">
        <v>106097260277</v>
      </c>
      <c r="E143" s="3">
        <v>0</v>
      </c>
      <c r="G143" s="3">
        <f t="shared" si="2"/>
        <v>106097260277</v>
      </c>
      <c r="I143" s="3">
        <v>210797260271</v>
      </c>
      <c r="K143" s="3">
        <v>0</v>
      </c>
      <c r="M143" s="3">
        <v>210797260271</v>
      </c>
    </row>
    <row r="144" spans="1:13" ht="24" x14ac:dyDescent="0.25">
      <c r="A144" s="2" t="s">
        <v>135</v>
      </c>
      <c r="B144" s="2"/>
      <c r="C144" s="3">
        <v>123875342470</v>
      </c>
      <c r="E144" s="3">
        <v>0</v>
      </c>
      <c r="G144" s="3">
        <f t="shared" si="2"/>
        <v>123875342470</v>
      </c>
      <c r="I144" s="3">
        <v>228575342464</v>
      </c>
      <c r="K144" s="3">
        <v>0</v>
      </c>
      <c r="M144" s="3">
        <v>228575342464</v>
      </c>
    </row>
    <row r="145" spans="1:13" ht="24" x14ac:dyDescent="0.25">
      <c r="A145" s="2" t="s">
        <v>131</v>
      </c>
      <c r="B145" s="2"/>
      <c r="C145" s="3">
        <v>65821917801</v>
      </c>
      <c r="E145" s="3">
        <v>45901549</v>
      </c>
      <c r="G145" s="3">
        <f t="shared" si="2"/>
        <v>65776016252</v>
      </c>
      <c r="I145" s="3">
        <v>112534246563</v>
      </c>
      <c r="K145" s="3">
        <v>1167939066</v>
      </c>
      <c r="M145" s="3">
        <v>111366307497</v>
      </c>
    </row>
    <row r="146" spans="1:13" ht="24" x14ac:dyDescent="0.25">
      <c r="A146" s="2" t="s">
        <v>148</v>
      </c>
      <c r="B146" s="2"/>
      <c r="C146" s="3">
        <v>26468219179</v>
      </c>
      <c r="E146" s="3">
        <v>6395513</v>
      </c>
      <c r="G146" s="3">
        <f t="shared" si="2"/>
        <v>26461823666</v>
      </c>
      <c r="I146" s="3">
        <v>44868493140</v>
      </c>
      <c r="K146" s="3">
        <v>156348153</v>
      </c>
      <c r="M146" s="3">
        <v>44712144987</v>
      </c>
    </row>
    <row r="147" spans="1:13" ht="24" x14ac:dyDescent="0.25">
      <c r="A147" s="2" t="s">
        <v>146</v>
      </c>
      <c r="B147" s="2"/>
      <c r="C147" s="3">
        <v>19851164381</v>
      </c>
      <c r="E147" s="3">
        <v>6242764</v>
      </c>
      <c r="G147" s="3">
        <f t="shared" si="2"/>
        <v>19844921617</v>
      </c>
      <c r="I147" s="3">
        <v>29206849301</v>
      </c>
      <c r="K147" s="3">
        <v>135122276</v>
      </c>
      <c r="M147" s="3">
        <v>29071727025</v>
      </c>
    </row>
    <row r="148" spans="1:13" ht="24" x14ac:dyDescent="0.25">
      <c r="A148" s="2" t="s">
        <v>129</v>
      </c>
      <c r="B148" s="2"/>
      <c r="C148" s="3">
        <v>5265753424</v>
      </c>
      <c r="E148" s="3">
        <v>0</v>
      </c>
      <c r="G148" s="3">
        <f t="shared" si="2"/>
        <v>5265753424</v>
      </c>
      <c r="I148" s="3">
        <v>7643835606</v>
      </c>
      <c r="K148" s="3">
        <v>35807919</v>
      </c>
      <c r="M148" s="3">
        <v>7608027687</v>
      </c>
    </row>
    <row r="149" spans="1:13" ht="24" x14ac:dyDescent="0.25">
      <c r="A149" s="2" t="s">
        <v>136</v>
      </c>
      <c r="B149" s="2"/>
      <c r="C149" s="3">
        <v>33675342465</v>
      </c>
      <c r="E149" s="3">
        <v>0</v>
      </c>
      <c r="G149" s="3">
        <f t="shared" si="2"/>
        <v>33675342465</v>
      </c>
      <c r="I149" s="3">
        <v>47797260262</v>
      </c>
      <c r="K149" s="3">
        <v>220705548</v>
      </c>
      <c r="M149" s="3">
        <v>47576554714</v>
      </c>
    </row>
    <row r="150" spans="1:13" ht="24" x14ac:dyDescent="0.25">
      <c r="A150" s="2" t="s">
        <v>148</v>
      </c>
      <c r="B150" s="2"/>
      <c r="C150" s="3">
        <v>21174575337</v>
      </c>
      <c r="E150" s="3">
        <v>6822655</v>
      </c>
      <c r="G150" s="3">
        <f t="shared" si="2"/>
        <v>21167752682</v>
      </c>
      <c r="I150" s="3">
        <v>29122191768</v>
      </c>
      <c r="K150" s="3">
        <v>135313384</v>
      </c>
      <c r="M150" s="3">
        <v>28986878384</v>
      </c>
    </row>
    <row r="151" spans="1:13" ht="24" x14ac:dyDescent="0.25">
      <c r="A151" s="2" t="s">
        <v>149</v>
      </c>
      <c r="B151" s="2"/>
      <c r="C151" s="3">
        <v>12952054789</v>
      </c>
      <c r="E151" s="3">
        <v>3490179</v>
      </c>
      <c r="G151" s="3">
        <f t="shared" si="2"/>
        <v>12948564610</v>
      </c>
      <c r="I151" s="3">
        <v>17965753417</v>
      </c>
      <c r="K151" s="3">
        <v>85903441</v>
      </c>
      <c r="M151" s="3">
        <v>17879849976</v>
      </c>
    </row>
    <row r="152" spans="1:13" ht="24" x14ac:dyDescent="0.25">
      <c r="A152" s="2" t="s">
        <v>129</v>
      </c>
      <c r="B152" s="2"/>
      <c r="C152" s="3">
        <v>15797260273</v>
      </c>
      <c r="E152" s="3">
        <v>0</v>
      </c>
      <c r="G152" s="3">
        <f t="shared" si="2"/>
        <v>15797260273</v>
      </c>
      <c r="I152" s="3">
        <v>21912328765</v>
      </c>
      <c r="K152" s="3">
        <v>102137459</v>
      </c>
      <c r="M152" s="3">
        <v>21810191306</v>
      </c>
    </row>
    <row r="153" spans="1:13" ht="24" x14ac:dyDescent="0.25">
      <c r="A153" s="2" t="s">
        <v>133</v>
      </c>
      <c r="B153" s="2"/>
      <c r="C153" s="3">
        <v>0</v>
      </c>
      <c r="E153" s="3">
        <v>0</v>
      </c>
      <c r="G153" s="3">
        <f t="shared" si="2"/>
        <v>0</v>
      </c>
      <c r="I153" s="3">
        <v>15876712328</v>
      </c>
      <c r="K153" s="3">
        <v>180938889</v>
      </c>
      <c r="M153" s="3">
        <v>15695773439</v>
      </c>
    </row>
    <row r="154" spans="1:13" ht="24" x14ac:dyDescent="0.25">
      <c r="A154" s="2" t="s">
        <v>150</v>
      </c>
      <c r="B154" s="2"/>
      <c r="C154" s="3">
        <v>58284246566</v>
      </c>
      <c r="E154" s="3">
        <v>337304841</v>
      </c>
      <c r="G154" s="3">
        <f t="shared" si="2"/>
        <v>57946941725</v>
      </c>
      <c r="I154" s="3">
        <v>67684931496</v>
      </c>
      <c r="K154" s="3">
        <v>544720117</v>
      </c>
      <c r="M154" s="3">
        <v>67140211379</v>
      </c>
    </row>
    <row r="155" spans="1:13" ht="24" x14ac:dyDescent="0.25">
      <c r="A155" s="2" t="s">
        <v>151</v>
      </c>
      <c r="B155" s="2"/>
      <c r="C155" s="3">
        <v>211835616426</v>
      </c>
      <c r="E155" s="3">
        <v>0</v>
      </c>
      <c r="G155" s="3">
        <f t="shared" si="2"/>
        <v>211835616426</v>
      </c>
      <c r="I155" s="3">
        <v>211835616426</v>
      </c>
      <c r="K155" s="3">
        <v>0</v>
      </c>
      <c r="M155" s="3">
        <v>211835616426</v>
      </c>
    </row>
    <row r="156" spans="1:13" ht="24" x14ac:dyDescent="0.25">
      <c r="A156" s="2" t="s">
        <v>151</v>
      </c>
      <c r="B156" s="2"/>
      <c r="C156" s="3">
        <v>209467397242</v>
      </c>
      <c r="E156" s="3">
        <v>0</v>
      </c>
      <c r="G156" s="3">
        <f t="shared" si="2"/>
        <v>209467397242</v>
      </c>
      <c r="I156" s="3">
        <v>209467397242</v>
      </c>
      <c r="K156" s="3">
        <v>0</v>
      </c>
      <c r="M156" s="3">
        <v>209467397242</v>
      </c>
    </row>
    <row r="157" spans="1:13" ht="24" x14ac:dyDescent="0.25">
      <c r="A157" s="2" t="s">
        <v>152</v>
      </c>
      <c r="B157" s="2"/>
      <c r="C157" s="3">
        <v>21164383550</v>
      </c>
      <c r="E157" s="3">
        <v>124681849</v>
      </c>
      <c r="G157" s="3">
        <f t="shared" si="2"/>
        <v>21039701701</v>
      </c>
      <c r="I157" s="3">
        <v>21164383550</v>
      </c>
      <c r="K157" s="3">
        <v>124681849</v>
      </c>
      <c r="M157" s="3">
        <v>21039701701</v>
      </c>
    </row>
    <row r="158" spans="1:13" ht="24" x14ac:dyDescent="0.25">
      <c r="A158" s="2" t="s">
        <v>129</v>
      </c>
      <c r="B158" s="2"/>
      <c r="C158" s="3">
        <v>7745753424</v>
      </c>
      <c r="E158" s="3">
        <v>52273507</v>
      </c>
      <c r="G158" s="3">
        <f t="shared" si="2"/>
        <v>7693479917</v>
      </c>
      <c r="I158" s="3">
        <v>7745753424</v>
      </c>
      <c r="K158" s="3">
        <v>52273507</v>
      </c>
      <c r="M158" s="3">
        <v>7693479917</v>
      </c>
    </row>
    <row r="159" spans="1:13" ht="24" x14ac:dyDescent="0.25">
      <c r="A159" s="2" t="s">
        <v>152</v>
      </c>
      <c r="B159" s="2"/>
      <c r="C159" s="3">
        <v>148997260258</v>
      </c>
      <c r="E159" s="3">
        <v>1250785227</v>
      </c>
      <c r="G159" s="3">
        <f t="shared" si="2"/>
        <v>147746475031</v>
      </c>
      <c r="I159" s="3">
        <v>148997260258</v>
      </c>
      <c r="K159" s="3">
        <v>1250785227</v>
      </c>
      <c r="M159" s="3">
        <v>147746475031</v>
      </c>
    </row>
    <row r="160" spans="1:13" ht="24" x14ac:dyDescent="0.25">
      <c r="A160" s="2" t="s">
        <v>129</v>
      </c>
      <c r="B160" s="2"/>
      <c r="C160" s="3">
        <v>11295890393</v>
      </c>
      <c r="E160" s="3">
        <v>123357012</v>
      </c>
      <c r="G160" s="3">
        <f t="shared" si="2"/>
        <v>11172533381</v>
      </c>
      <c r="I160" s="3">
        <v>11295890393</v>
      </c>
      <c r="K160" s="3">
        <v>123357012</v>
      </c>
      <c r="M160" s="3">
        <v>11172533381</v>
      </c>
    </row>
    <row r="161" spans="1:13" ht="24" x14ac:dyDescent="0.25">
      <c r="A161" s="2" t="s">
        <v>129</v>
      </c>
      <c r="B161" s="2"/>
      <c r="C161" s="3">
        <v>2887671221</v>
      </c>
      <c r="E161" s="3">
        <v>36325365</v>
      </c>
      <c r="G161" s="3">
        <f t="shared" si="2"/>
        <v>2851345856</v>
      </c>
      <c r="I161" s="3">
        <v>2887671221</v>
      </c>
      <c r="K161" s="3">
        <v>36325365</v>
      </c>
      <c r="M161" s="3">
        <v>2851345856</v>
      </c>
    </row>
    <row r="162" spans="1:13" ht="24" x14ac:dyDescent="0.25">
      <c r="A162" s="2" t="s">
        <v>129</v>
      </c>
      <c r="B162" s="2"/>
      <c r="C162" s="3">
        <v>4756164368</v>
      </c>
      <c r="E162" s="3">
        <v>63765205</v>
      </c>
      <c r="G162" s="3">
        <f t="shared" si="2"/>
        <v>4692399163</v>
      </c>
      <c r="I162" s="3">
        <v>4756164368</v>
      </c>
      <c r="K162" s="3">
        <v>63765205</v>
      </c>
      <c r="M162" s="3">
        <v>4692399163</v>
      </c>
    </row>
    <row r="163" spans="1:13" ht="24" x14ac:dyDescent="0.25">
      <c r="A163" s="2" t="s">
        <v>152</v>
      </c>
      <c r="B163" s="2"/>
      <c r="C163" s="3">
        <v>7111232868</v>
      </c>
      <c r="E163" s="3">
        <v>118399211</v>
      </c>
      <c r="G163" s="3">
        <f t="shared" si="2"/>
        <v>6992833657</v>
      </c>
      <c r="I163" s="3">
        <v>7111232868</v>
      </c>
      <c r="K163" s="3">
        <v>118399211</v>
      </c>
      <c r="M163" s="3">
        <v>6992833657</v>
      </c>
    </row>
    <row r="164" spans="1:13" ht="24" x14ac:dyDescent="0.25">
      <c r="A164" s="2" t="s">
        <v>129</v>
      </c>
      <c r="B164" s="2"/>
      <c r="C164" s="3">
        <v>9172602732</v>
      </c>
      <c r="E164" s="3">
        <v>153206188</v>
      </c>
      <c r="G164" s="3">
        <f t="shared" si="2"/>
        <v>9019396544</v>
      </c>
      <c r="I164" s="3">
        <v>9172602732</v>
      </c>
      <c r="K164" s="3">
        <v>153206188</v>
      </c>
      <c r="M164" s="3">
        <v>9019396544</v>
      </c>
    </row>
    <row r="165" spans="1:13" ht="24" x14ac:dyDescent="0.25">
      <c r="A165" s="2" t="s">
        <v>129</v>
      </c>
      <c r="B165" s="2"/>
      <c r="C165" s="3">
        <v>5605479451</v>
      </c>
      <c r="E165" s="3">
        <v>98225273</v>
      </c>
      <c r="G165" s="3">
        <f t="shared" si="2"/>
        <v>5507254178</v>
      </c>
      <c r="I165" s="3">
        <v>5605479451</v>
      </c>
      <c r="K165" s="3">
        <v>98225273</v>
      </c>
      <c r="M165" s="3">
        <v>5507254178</v>
      </c>
    </row>
    <row r="166" spans="1:13" ht="24" x14ac:dyDescent="0.25">
      <c r="A166" s="2" t="s">
        <v>129</v>
      </c>
      <c r="B166" s="2"/>
      <c r="C166" s="3">
        <v>12315068490</v>
      </c>
      <c r="E166" s="3">
        <v>225885555</v>
      </c>
      <c r="G166" s="3">
        <f t="shared" si="2"/>
        <v>12089182935</v>
      </c>
      <c r="I166" s="3">
        <v>12315068490</v>
      </c>
      <c r="K166" s="3">
        <v>225885555</v>
      </c>
      <c r="M166" s="3">
        <v>12089182935</v>
      </c>
    </row>
    <row r="167" spans="1:13" ht="24" x14ac:dyDescent="0.25">
      <c r="A167" s="2" t="s">
        <v>129</v>
      </c>
      <c r="B167" s="2"/>
      <c r="C167" s="3">
        <v>1910958903</v>
      </c>
      <c r="E167" s="3">
        <v>36613917</v>
      </c>
      <c r="G167" s="3">
        <f t="shared" si="2"/>
        <v>1874344986</v>
      </c>
      <c r="I167" s="3">
        <v>1910958903</v>
      </c>
      <c r="K167" s="3">
        <v>36613917</v>
      </c>
      <c r="M167" s="3">
        <v>1874344986</v>
      </c>
    </row>
    <row r="168" spans="1:13" ht="24" x14ac:dyDescent="0.25">
      <c r="A168" s="2" t="s">
        <v>129</v>
      </c>
      <c r="B168" s="2"/>
      <c r="C168" s="3">
        <v>15627397256</v>
      </c>
      <c r="E168" s="3">
        <v>312178701</v>
      </c>
      <c r="G168" s="3">
        <f t="shared" si="2"/>
        <v>15315218555</v>
      </c>
      <c r="I168" s="3">
        <v>15627397256</v>
      </c>
      <c r="K168" s="3">
        <v>312178701</v>
      </c>
      <c r="M168" s="3">
        <v>15315218555</v>
      </c>
    </row>
    <row r="169" spans="1:13" ht="24" x14ac:dyDescent="0.25">
      <c r="A169" s="2" t="s">
        <v>136</v>
      </c>
      <c r="B169" s="2"/>
      <c r="C169" s="3">
        <v>1671232875</v>
      </c>
      <c r="E169" s="3">
        <v>0</v>
      </c>
      <c r="G169" s="3">
        <f t="shared" si="2"/>
        <v>1671232875</v>
      </c>
      <c r="I169" s="3">
        <v>1671232875</v>
      </c>
      <c r="K169" s="3">
        <v>0</v>
      </c>
      <c r="M169" s="3">
        <v>1671232875</v>
      </c>
    </row>
    <row r="170" spans="1:13" ht="24" x14ac:dyDescent="0.25">
      <c r="A170" s="2" t="s">
        <v>135</v>
      </c>
      <c r="B170" s="2"/>
      <c r="C170" s="3">
        <v>3386301368</v>
      </c>
      <c r="E170" s="3">
        <v>78410605</v>
      </c>
      <c r="G170" s="3">
        <f t="shared" si="2"/>
        <v>3307890763</v>
      </c>
      <c r="I170" s="3">
        <v>3386301368</v>
      </c>
      <c r="K170" s="3">
        <v>78410605</v>
      </c>
      <c r="M170" s="3">
        <v>3307890763</v>
      </c>
    </row>
    <row r="171" spans="1:13" ht="24" x14ac:dyDescent="0.25">
      <c r="A171" s="2" t="s">
        <v>150</v>
      </c>
      <c r="B171" s="2"/>
      <c r="C171" s="3">
        <v>1336986300</v>
      </c>
      <c r="E171" s="3">
        <v>30566641</v>
      </c>
      <c r="G171" s="3">
        <f t="shared" si="2"/>
        <v>1306419659</v>
      </c>
      <c r="I171" s="3">
        <v>1336986300</v>
      </c>
      <c r="K171" s="3">
        <v>30566641</v>
      </c>
      <c r="M171" s="3">
        <v>1306419659</v>
      </c>
    </row>
    <row r="172" spans="1:13" ht="24" x14ac:dyDescent="0.25">
      <c r="A172" s="2" t="s">
        <v>148</v>
      </c>
      <c r="B172" s="2"/>
      <c r="C172" s="3">
        <v>4232876712</v>
      </c>
      <c r="E172" s="3">
        <v>104840802</v>
      </c>
      <c r="G172" s="3">
        <f t="shared" si="2"/>
        <v>4128035910</v>
      </c>
      <c r="I172" s="3">
        <v>4232876712</v>
      </c>
      <c r="K172" s="3">
        <v>104840802</v>
      </c>
      <c r="M172" s="3">
        <v>4128035910</v>
      </c>
    </row>
    <row r="173" spans="1:13" ht="24.75" thickBot="1" x14ac:dyDescent="0.3">
      <c r="A173" s="2" t="s">
        <v>154</v>
      </c>
      <c r="B173" s="2"/>
      <c r="C173" s="3">
        <v>28410958904</v>
      </c>
      <c r="E173" s="3">
        <v>694802282</v>
      </c>
      <c r="G173" s="3">
        <f t="shared" si="2"/>
        <v>27716156622</v>
      </c>
      <c r="I173" s="3">
        <v>28410958904</v>
      </c>
      <c r="K173" s="3">
        <v>694802282</v>
      </c>
      <c r="M173" s="3">
        <v>27716156622</v>
      </c>
    </row>
    <row r="174" spans="1:13" ht="24.75" thickBot="1" x14ac:dyDescent="0.3">
      <c r="A174" s="2" t="s">
        <v>25</v>
      </c>
      <c r="B174" s="2"/>
      <c r="C174" s="5">
        <f>SUM(C8:C173)</f>
        <v>1875954842238</v>
      </c>
      <c r="E174" s="5">
        <f>SUM(E8:E173)</f>
        <v>3917609967</v>
      </c>
      <c r="F174" s="2"/>
      <c r="G174" s="5">
        <f t="shared" si="2"/>
        <v>1872037232271</v>
      </c>
      <c r="I174" s="5">
        <f>SUM(I8:I173)</f>
        <v>15467193290957</v>
      </c>
      <c r="K174" s="5">
        <f>SUM(K8:K173)</f>
        <v>9446341399</v>
      </c>
      <c r="M174" s="5">
        <f>SUM(M8:M173)</f>
        <v>15457746949558</v>
      </c>
    </row>
    <row r="175" spans="1:13" ht="23.25" thickTop="1" x14ac:dyDescent="0.25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2"/>
  <sheetViews>
    <sheetView rightToLeft="1" zoomScale="85" zoomScaleNormal="85" workbookViewId="0">
      <selection activeCell="A4" sqref="A1:XFD1048576"/>
    </sheetView>
  </sheetViews>
  <sheetFormatPr defaultRowHeight="22.5" x14ac:dyDescent="0.25"/>
  <cols>
    <col min="1" max="1" width="48" style="3" bestFit="1" customWidth="1"/>
    <col min="2" max="2" width="1" style="3" customWidth="1"/>
    <col min="3" max="3" width="17" style="3" customWidth="1"/>
    <col min="4" max="4" width="1" style="3" customWidth="1"/>
    <col min="5" max="5" width="28.5703125" style="3" customWidth="1"/>
    <col min="6" max="6" width="1" style="3" customWidth="1"/>
    <col min="7" max="7" width="28.5703125" style="3" customWidth="1"/>
    <col min="8" max="8" width="1" style="3" customWidth="1"/>
    <col min="9" max="9" width="28.5703125" style="3" customWidth="1"/>
    <col min="10" max="10" width="1" style="3" customWidth="1"/>
    <col min="11" max="11" width="19" style="3" customWidth="1"/>
    <col min="12" max="12" width="1" style="3" customWidth="1"/>
    <col min="13" max="13" width="28.5703125" style="3" customWidth="1"/>
    <col min="14" max="14" width="1" style="3" customWidth="1"/>
    <col min="15" max="15" width="28.5703125" style="3" customWidth="1"/>
    <col min="16" max="16" width="1" style="3" customWidth="1"/>
    <col min="17" max="17" width="28.5703125" style="3" customWidth="1"/>
    <col min="18" max="18" width="1" style="3" customWidth="1"/>
    <col min="19" max="19" width="20" style="3" bestFit="1" customWidth="1"/>
    <col min="20" max="20" width="18.5703125" style="3" bestFit="1" customWidth="1"/>
    <col min="21" max="21" width="18.85546875" style="3" bestFit="1" customWidth="1"/>
    <col min="22" max="16384" width="9.140625" style="3"/>
  </cols>
  <sheetData>
    <row r="2" spans="1:17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  <c r="H3" s="24" t="s">
        <v>155</v>
      </c>
      <c r="I3" s="24" t="s">
        <v>155</v>
      </c>
      <c r="J3" s="24" t="s">
        <v>155</v>
      </c>
      <c r="K3" s="24" t="s">
        <v>155</v>
      </c>
      <c r="L3" s="24" t="s">
        <v>155</v>
      </c>
      <c r="M3" s="24" t="s">
        <v>155</v>
      </c>
      <c r="N3" s="24" t="s">
        <v>155</v>
      </c>
      <c r="O3" s="24" t="s">
        <v>155</v>
      </c>
      <c r="P3" s="24" t="s">
        <v>155</v>
      </c>
      <c r="Q3" s="24" t="s">
        <v>155</v>
      </c>
    </row>
    <row r="4" spans="1:17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" x14ac:dyDescent="0.25">
      <c r="A6" s="23" t="s">
        <v>3</v>
      </c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H6" s="23" t="s">
        <v>157</v>
      </c>
      <c r="I6" s="23" t="s">
        <v>157</v>
      </c>
      <c r="K6" s="23" t="s">
        <v>158</v>
      </c>
      <c r="L6" s="23" t="s">
        <v>158</v>
      </c>
      <c r="M6" s="23" t="s">
        <v>158</v>
      </c>
      <c r="N6" s="23" t="s">
        <v>158</v>
      </c>
      <c r="O6" s="23" t="s">
        <v>158</v>
      </c>
      <c r="P6" s="23" t="s">
        <v>158</v>
      </c>
      <c r="Q6" s="23" t="s">
        <v>158</v>
      </c>
    </row>
    <row r="7" spans="1:17" ht="24" x14ac:dyDescent="0.25">
      <c r="A7" s="23" t="s">
        <v>3</v>
      </c>
      <c r="C7" s="23" t="s">
        <v>7</v>
      </c>
      <c r="E7" s="23" t="s">
        <v>205</v>
      </c>
      <c r="G7" s="23" t="s">
        <v>206</v>
      </c>
      <c r="I7" s="23" t="s">
        <v>208</v>
      </c>
      <c r="K7" s="23" t="s">
        <v>7</v>
      </c>
      <c r="M7" s="23" t="s">
        <v>205</v>
      </c>
      <c r="O7" s="23" t="s">
        <v>206</v>
      </c>
      <c r="Q7" s="23" t="s">
        <v>208</v>
      </c>
    </row>
    <row r="8" spans="1:17" ht="24" x14ac:dyDescent="0.25">
      <c r="A8" s="2" t="s">
        <v>15</v>
      </c>
      <c r="C8" s="3">
        <v>2000000</v>
      </c>
      <c r="E8" s="3">
        <v>9746903664</v>
      </c>
      <c r="G8" s="3">
        <v>8675433321</v>
      </c>
      <c r="I8" s="3">
        <v>1071470343</v>
      </c>
      <c r="K8" s="3">
        <v>2000000</v>
      </c>
      <c r="M8" s="3">
        <v>9746903664</v>
      </c>
      <c r="O8" s="3">
        <v>8675433321</v>
      </c>
      <c r="Q8" s="3">
        <v>1071470343</v>
      </c>
    </row>
    <row r="9" spans="1:17" ht="24" x14ac:dyDescent="0.25">
      <c r="A9" s="2" t="s">
        <v>22</v>
      </c>
      <c r="C9" s="3">
        <v>2</v>
      </c>
      <c r="E9" s="3">
        <v>2</v>
      </c>
      <c r="G9" s="3">
        <v>10105</v>
      </c>
      <c r="I9" s="3">
        <v>-10103</v>
      </c>
      <c r="K9" s="3">
        <v>2</v>
      </c>
      <c r="M9" s="3">
        <v>2</v>
      </c>
      <c r="O9" s="3">
        <v>10105</v>
      </c>
      <c r="Q9" s="3">
        <v>-10103</v>
      </c>
    </row>
    <row r="10" spans="1:17" ht="24" x14ac:dyDescent="0.25">
      <c r="A10" s="2" t="s">
        <v>23</v>
      </c>
      <c r="C10" s="3">
        <v>238817</v>
      </c>
      <c r="E10" s="3">
        <v>228315310878</v>
      </c>
      <c r="G10" s="3">
        <v>228315310514</v>
      </c>
      <c r="I10" s="3">
        <v>364</v>
      </c>
      <c r="K10" s="3">
        <v>238817</v>
      </c>
      <c r="M10" s="3">
        <v>228315310878</v>
      </c>
      <c r="O10" s="3">
        <v>228315310514</v>
      </c>
      <c r="Q10" s="3">
        <v>364</v>
      </c>
    </row>
    <row r="11" spans="1:17" ht="24" x14ac:dyDescent="0.25">
      <c r="A11" s="2" t="s">
        <v>203</v>
      </c>
      <c r="C11" s="3">
        <v>0</v>
      </c>
      <c r="E11" s="3">
        <v>0</v>
      </c>
      <c r="G11" s="3">
        <v>0</v>
      </c>
      <c r="I11" s="3">
        <v>0</v>
      </c>
      <c r="K11" s="3">
        <v>356555</v>
      </c>
      <c r="M11" s="3">
        <v>815061006</v>
      </c>
      <c r="O11" s="3">
        <v>786908847</v>
      </c>
      <c r="Q11" s="3">
        <v>28152159</v>
      </c>
    </row>
    <row r="12" spans="1:17" ht="24" x14ac:dyDescent="0.25">
      <c r="A12" s="2" t="s">
        <v>18</v>
      </c>
      <c r="C12" s="3">
        <v>0</v>
      </c>
      <c r="E12" s="3">
        <v>0</v>
      </c>
      <c r="G12" s="3">
        <v>0</v>
      </c>
      <c r="I12" s="3">
        <v>0</v>
      </c>
      <c r="K12" s="3">
        <v>140000000</v>
      </c>
      <c r="M12" s="3">
        <v>2063038600000</v>
      </c>
      <c r="O12" s="3">
        <v>1890628042636</v>
      </c>
      <c r="Q12" s="3">
        <v>172410557364</v>
      </c>
    </row>
    <row r="13" spans="1:17" ht="24" x14ac:dyDescent="0.25">
      <c r="A13" s="2" t="s">
        <v>20</v>
      </c>
      <c r="C13" s="3">
        <v>0</v>
      </c>
      <c r="E13" s="3">
        <v>0</v>
      </c>
      <c r="G13" s="3">
        <v>0</v>
      </c>
      <c r="I13" s="3">
        <v>0</v>
      </c>
      <c r="K13" s="3">
        <v>4</v>
      </c>
      <c r="M13" s="3">
        <v>4</v>
      </c>
      <c r="O13" s="3">
        <v>14816</v>
      </c>
      <c r="Q13" s="3">
        <v>-14812</v>
      </c>
    </row>
    <row r="14" spans="1:17" ht="24" x14ac:dyDescent="0.25">
      <c r="A14" s="2" t="s">
        <v>209</v>
      </c>
      <c r="C14" s="3">
        <v>0</v>
      </c>
      <c r="E14" s="3">
        <v>0</v>
      </c>
      <c r="G14" s="3">
        <v>0</v>
      </c>
      <c r="I14" s="3">
        <v>0</v>
      </c>
      <c r="K14" s="3">
        <v>147049416</v>
      </c>
      <c r="M14" s="3">
        <v>2343035397742</v>
      </c>
      <c r="O14" s="3">
        <v>1999999990591</v>
      </c>
      <c r="Q14" s="3">
        <v>343035407151</v>
      </c>
    </row>
    <row r="15" spans="1:17" ht="24" x14ac:dyDescent="0.25">
      <c r="A15" s="2" t="s">
        <v>210</v>
      </c>
      <c r="C15" s="3">
        <v>0</v>
      </c>
      <c r="E15" s="3">
        <v>0</v>
      </c>
      <c r="G15" s="3">
        <v>0</v>
      </c>
      <c r="I15" s="3">
        <v>0</v>
      </c>
      <c r="K15" s="3">
        <v>487002</v>
      </c>
      <c r="M15" s="3">
        <v>533195998941</v>
      </c>
      <c r="O15" s="3">
        <v>533194733858</v>
      </c>
      <c r="Q15" s="3">
        <v>1265083</v>
      </c>
    </row>
    <row r="16" spans="1:17" ht="24" x14ac:dyDescent="0.25">
      <c r="A16" s="2" t="s">
        <v>91</v>
      </c>
      <c r="C16" s="3">
        <v>0</v>
      </c>
      <c r="E16" s="3">
        <v>0</v>
      </c>
      <c r="G16" s="3">
        <v>0</v>
      </c>
      <c r="I16" s="3">
        <v>0</v>
      </c>
      <c r="K16" s="3">
        <v>5000</v>
      </c>
      <c r="M16" s="3">
        <v>4999618750</v>
      </c>
      <c r="O16" s="3">
        <v>5000000000</v>
      </c>
      <c r="Q16" s="3">
        <v>-381250</v>
      </c>
    </row>
    <row r="17" spans="1:17" ht="24" x14ac:dyDescent="0.25">
      <c r="A17" s="2" t="s">
        <v>173</v>
      </c>
      <c r="C17" s="3">
        <v>0</v>
      </c>
      <c r="E17" s="3">
        <v>0</v>
      </c>
      <c r="G17" s="3">
        <v>0</v>
      </c>
      <c r="I17" s="3">
        <v>0</v>
      </c>
      <c r="K17" s="3">
        <v>1000000</v>
      </c>
      <c r="M17" s="3">
        <v>999925</v>
      </c>
      <c r="O17" s="3">
        <v>1000000000000</v>
      </c>
      <c r="Q17" s="3">
        <v>-999999000075</v>
      </c>
    </row>
    <row r="18" spans="1:17" ht="24" x14ac:dyDescent="0.25">
      <c r="A18" s="2" t="s">
        <v>93</v>
      </c>
      <c r="C18" s="3">
        <v>0</v>
      </c>
      <c r="E18" s="3">
        <v>0</v>
      </c>
      <c r="G18" s="3">
        <v>0</v>
      </c>
      <c r="I18" s="3">
        <v>0</v>
      </c>
      <c r="K18" s="3">
        <v>5000</v>
      </c>
      <c r="M18" s="3">
        <v>4999618750</v>
      </c>
      <c r="O18" s="3">
        <v>5000</v>
      </c>
      <c r="Q18" s="3">
        <v>4999613750</v>
      </c>
    </row>
    <row r="19" spans="1:17" ht="24" x14ac:dyDescent="0.25">
      <c r="A19" s="2" t="s">
        <v>77</v>
      </c>
      <c r="C19" s="3">
        <v>0</v>
      </c>
      <c r="E19" s="3">
        <v>0</v>
      </c>
      <c r="G19" s="3">
        <v>0</v>
      </c>
      <c r="I19" s="3">
        <v>0</v>
      </c>
      <c r="K19" s="3">
        <v>5000</v>
      </c>
      <c r="M19" s="3">
        <v>4999618750</v>
      </c>
      <c r="O19" s="3">
        <v>5000000000</v>
      </c>
      <c r="Q19" s="3">
        <v>-381250</v>
      </c>
    </row>
    <row r="20" spans="1:17" ht="24" x14ac:dyDescent="0.25">
      <c r="A20" s="2" t="s">
        <v>68</v>
      </c>
      <c r="C20" s="3">
        <v>0</v>
      </c>
      <c r="E20" s="3">
        <v>0</v>
      </c>
      <c r="G20" s="3">
        <v>0</v>
      </c>
      <c r="I20" s="3">
        <v>0</v>
      </c>
      <c r="K20" s="3">
        <v>1000000</v>
      </c>
      <c r="M20" s="3">
        <v>974098750000</v>
      </c>
      <c r="O20" s="3">
        <v>1000000000000</v>
      </c>
      <c r="Q20" s="3">
        <v>-25901250000</v>
      </c>
    </row>
    <row r="21" spans="1:17" ht="24" x14ac:dyDescent="0.25">
      <c r="A21" s="2" t="s">
        <v>175</v>
      </c>
      <c r="C21" s="3">
        <v>0</v>
      </c>
      <c r="E21" s="3">
        <v>0</v>
      </c>
      <c r="G21" s="3">
        <v>0</v>
      </c>
      <c r="I21" s="3">
        <v>0</v>
      </c>
      <c r="K21" s="3">
        <v>1000000</v>
      </c>
      <c r="M21" s="3">
        <v>1006633680889</v>
      </c>
      <c r="O21" s="3">
        <v>950011250000</v>
      </c>
      <c r="Q21" s="3">
        <v>56622430889</v>
      </c>
    </row>
    <row r="22" spans="1:17" ht="24" x14ac:dyDescent="0.25">
      <c r="A22" s="2" t="s">
        <v>176</v>
      </c>
      <c r="C22" s="3">
        <v>0</v>
      </c>
      <c r="E22" s="3">
        <v>0</v>
      </c>
      <c r="G22" s="3">
        <v>0</v>
      </c>
      <c r="I22" s="3">
        <v>0</v>
      </c>
      <c r="K22" s="3">
        <v>1500000</v>
      </c>
      <c r="M22" s="3">
        <v>1460242500000</v>
      </c>
      <c r="O22" s="3">
        <v>1421122500000</v>
      </c>
      <c r="Q22" s="3">
        <v>39120000000</v>
      </c>
    </row>
    <row r="23" spans="1:17" ht="24" x14ac:dyDescent="0.25">
      <c r="A23" s="2" t="s">
        <v>177</v>
      </c>
      <c r="C23" s="3">
        <v>0</v>
      </c>
      <c r="E23" s="3">
        <v>0</v>
      </c>
      <c r="G23" s="3">
        <v>0</v>
      </c>
      <c r="I23" s="3">
        <v>0</v>
      </c>
      <c r="K23" s="3">
        <v>150000</v>
      </c>
      <c r="M23" s="3">
        <v>150000000000</v>
      </c>
      <c r="O23" s="3">
        <v>147660864139</v>
      </c>
      <c r="Q23" s="3">
        <v>2339135861</v>
      </c>
    </row>
    <row r="24" spans="1:17" ht="24" x14ac:dyDescent="0.25">
      <c r="A24" s="2" t="s">
        <v>178</v>
      </c>
      <c r="C24" s="3">
        <v>0</v>
      </c>
      <c r="E24" s="3">
        <v>0</v>
      </c>
      <c r="G24" s="3">
        <v>0</v>
      </c>
      <c r="I24" s="3">
        <v>0</v>
      </c>
      <c r="K24" s="3">
        <v>480000</v>
      </c>
      <c r="M24" s="3">
        <v>480000000000</v>
      </c>
      <c r="O24" s="3">
        <v>479963400000</v>
      </c>
      <c r="Q24" s="3">
        <v>36600000</v>
      </c>
    </row>
    <row r="25" spans="1:17" ht="24" x14ac:dyDescent="0.25">
      <c r="A25" s="2" t="s">
        <v>179</v>
      </c>
      <c r="C25" s="3">
        <v>0</v>
      </c>
      <c r="E25" s="3">
        <v>0</v>
      </c>
      <c r="G25" s="3">
        <v>0</v>
      </c>
      <c r="I25" s="3">
        <v>0</v>
      </c>
      <c r="K25" s="3">
        <v>2891714</v>
      </c>
      <c r="M25" s="3">
        <v>2891714000000</v>
      </c>
      <c r="O25" s="3">
        <v>2875410609510</v>
      </c>
      <c r="Q25" s="3">
        <v>16303390490</v>
      </c>
    </row>
    <row r="26" spans="1:17" ht="24" x14ac:dyDescent="0.25">
      <c r="A26" s="2" t="s">
        <v>211</v>
      </c>
      <c r="C26" s="3">
        <v>0</v>
      </c>
      <c r="E26" s="3">
        <v>0</v>
      </c>
      <c r="G26" s="3">
        <v>0</v>
      </c>
      <c r="I26" s="3">
        <v>0</v>
      </c>
      <c r="K26" s="3">
        <v>1165187</v>
      </c>
      <c r="M26" s="3">
        <v>1165187000000</v>
      </c>
      <c r="O26" s="3">
        <v>1010606139205</v>
      </c>
      <c r="Q26" s="3">
        <v>154580860795</v>
      </c>
    </row>
    <row r="27" spans="1:17" ht="24" x14ac:dyDescent="0.25">
      <c r="A27" s="2" t="s">
        <v>180</v>
      </c>
      <c r="C27" s="3">
        <v>0</v>
      </c>
      <c r="E27" s="3">
        <v>0</v>
      </c>
      <c r="G27" s="3">
        <v>0</v>
      </c>
      <c r="I27" s="3">
        <v>0</v>
      </c>
      <c r="K27" s="3">
        <v>3738966</v>
      </c>
      <c r="M27" s="3">
        <v>3738966000000</v>
      </c>
      <c r="O27" s="3">
        <v>3567318794851</v>
      </c>
      <c r="Q27" s="3">
        <v>171647205149</v>
      </c>
    </row>
    <row r="28" spans="1:17" ht="24" x14ac:dyDescent="0.25">
      <c r="A28" s="2" t="s">
        <v>181</v>
      </c>
      <c r="C28" s="3">
        <v>0</v>
      </c>
      <c r="E28" s="3">
        <v>0</v>
      </c>
      <c r="G28" s="3">
        <v>0</v>
      </c>
      <c r="I28" s="3">
        <v>0</v>
      </c>
      <c r="K28" s="3">
        <v>950000</v>
      </c>
      <c r="M28" s="3">
        <v>949934312500</v>
      </c>
      <c r="O28" s="3">
        <v>944722909385</v>
      </c>
      <c r="Q28" s="3">
        <v>5211403115</v>
      </c>
    </row>
    <row r="29" spans="1:17" ht="24" x14ac:dyDescent="0.25">
      <c r="A29" s="2" t="s">
        <v>182</v>
      </c>
      <c r="C29" s="3">
        <v>0</v>
      </c>
      <c r="E29" s="3">
        <v>0</v>
      </c>
      <c r="G29" s="3">
        <v>0</v>
      </c>
      <c r="I29" s="3">
        <v>0</v>
      </c>
      <c r="K29" s="3">
        <v>312924</v>
      </c>
      <c r="M29" s="3">
        <v>312924000000</v>
      </c>
      <c r="O29" s="3">
        <v>300011060025</v>
      </c>
      <c r="Q29" s="3">
        <v>12912939975</v>
      </c>
    </row>
    <row r="30" spans="1:17" ht="24" x14ac:dyDescent="0.25">
      <c r="A30" s="2" t="s">
        <v>164</v>
      </c>
      <c r="C30" s="3">
        <v>0</v>
      </c>
      <c r="E30" s="3">
        <v>0</v>
      </c>
      <c r="G30" s="3">
        <v>0</v>
      </c>
      <c r="I30" s="3">
        <v>0</v>
      </c>
      <c r="K30" s="3">
        <v>600000</v>
      </c>
      <c r="M30" s="3">
        <v>600000000000</v>
      </c>
      <c r="O30" s="3">
        <v>570212717964</v>
      </c>
      <c r="Q30" s="3">
        <v>29787282036</v>
      </c>
    </row>
    <row r="31" spans="1:17" ht="24" x14ac:dyDescent="0.25">
      <c r="A31" s="2" t="s">
        <v>163</v>
      </c>
      <c r="C31" s="3">
        <v>0</v>
      </c>
      <c r="E31" s="3">
        <v>0</v>
      </c>
      <c r="G31" s="3">
        <v>0</v>
      </c>
      <c r="I31" s="3">
        <v>0</v>
      </c>
      <c r="K31" s="3">
        <v>207017</v>
      </c>
      <c r="M31" s="3">
        <v>207017000000</v>
      </c>
      <c r="O31" s="3">
        <v>204897668607</v>
      </c>
      <c r="Q31" s="3">
        <v>2119331393</v>
      </c>
    </row>
    <row r="32" spans="1:17" ht="24" x14ac:dyDescent="0.25">
      <c r="A32" s="2" t="s">
        <v>212</v>
      </c>
      <c r="C32" s="3">
        <v>0</v>
      </c>
      <c r="E32" s="3">
        <v>0</v>
      </c>
      <c r="G32" s="3">
        <v>0</v>
      </c>
      <c r="I32" s="3">
        <v>0</v>
      </c>
      <c r="K32" s="3">
        <v>66878</v>
      </c>
      <c r="M32" s="3">
        <v>66878000000</v>
      </c>
      <c r="O32" s="3">
        <v>54142632570</v>
      </c>
      <c r="Q32" s="3">
        <v>12735367430</v>
      </c>
    </row>
    <row r="33" spans="1:17" ht="24" x14ac:dyDescent="0.25">
      <c r="A33" s="2" t="s">
        <v>213</v>
      </c>
      <c r="C33" s="3">
        <v>0</v>
      </c>
      <c r="E33" s="3">
        <v>0</v>
      </c>
      <c r="G33" s="3">
        <v>0</v>
      </c>
      <c r="I33" s="3">
        <v>0</v>
      </c>
      <c r="K33" s="3">
        <v>799934</v>
      </c>
      <c r="M33" s="3">
        <v>799934000000</v>
      </c>
      <c r="O33" s="3">
        <v>655095991121</v>
      </c>
      <c r="Q33" s="3">
        <v>144838008879</v>
      </c>
    </row>
    <row r="34" spans="1:17" ht="24" x14ac:dyDescent="0.25">
      <c r="A34" s="2" t="s">
        <v>214</v>
      </c>
      <c r="C34" s="3">
        <v>0</v>
      </c>
      <c r="E34" s="3">
        <v>0</v>
      </c>
      <c r="G34" s="3">
        <v>0</v>
      </c>
      <c r="I34" s="3">
        <v>0</v>
      </c>
      <c r="K34" s="3">
        <v>338000</v>
      </c>
      <c r="M34" s="3">
        <v>338000000000</v>
      </c>
      <c r="O34" s="3">
        <v>288535357501</v>
      </c>
      <c r="Q34" s="3">
        <v>49464642499</v>
      </c>
    </row>
    <row r="35" spans="1:17" ht="24" x14ac:dyDescent="0.25">
      <c r="A35" s="2" t="s">
        <v>215</v>
      </c>
      <c r="C35" s="3">
        <v>0</v>
      </c>
      <c r="E35" s="3">
        <v>0</v>
      </c>
      <c r="G35" s="3">
        <v>0</v>
      </c>
      <c r="I35" s="3">
        <v>0</v>
      </c>
      <c r="K35" s="3">
        <v>342248</v>
      </c>
      <c r="M35" s="3">
        <v>342248000000</v>
      </c>
      <c r="O35" s="3">
        <v>293993392082</v>
      </c>
      <c r="Q35" s="3">
        <v>48254607918</v>
      </c>
    </row>
    <row r="36" spans="1:17" ht="24" x14ac:dyDescent="0.25">
      <c r="A36" s="2" t="s">
        <v>216</v>
      </c>
      <c r="C36" s="3">
        <v>0</v>
      </c>
      <c r="E36" s="3">
        <v>0</v>
      </c>
      <c r="G36" s="3">
        <v>0</v>
      </c>
      <c r="I36" s="3">
        <v>0</v>
      </c>
      <c r="K36" s="3">
        <v>1270873</v>
      </c>
      <c r="M36" s="3">
        <v>1270873000000</v>
      </c>
      <c r="O36" s="3">
        <v>1040765622569</v>
      </c>
      <c r="Q36" s="3">
        <v>230107377431</v>
      </c>
    </row>
    <row r="37" spans="1:17" ht="24" x14ac:dyDescent="0.25">
      <c r="A37" s="2" t="s">
        <v>217</v>
      </c>
      <c r="C37" s="3">
        <v>0</v>
      </c>
      <c r="E37" s="3">
        <v>0</v>
      </c>
      <c r="G37" s="3">
        <v>0</v>
      </c>
      <c r="I37" s="3">
        <v>0</v>
      </c>
      <c r="K37" s="3">
        <v>536</v>
      </c>
      <c r="M37" s="3">
        <v>536000000</v>
      </c>
      <c r="O37" s="3">
        <v>513448846</v>
      </c>
      <c r="Q37" s="3">
        <v>22551154</v>
      </c>
    </row>
    <row r="38" spans="1:17" ht="24" x14ac:dyDescent="0.25">
      <c r="A38" s="2" t="s">
        <v>218</v>
      </c>
      <c r="C38" s="3">
        <v>0</v>
      </c>
      <c r="E38" s="3">
        <v>0</v>
      </c>
      <c r="G38" s="3">
        <v>0</v>
      </c>
      <c r="I38" s="3">
        <v>0</v>
      </c>
      <c r="K38" s="3">
        <v>109793</v>
      </c>
      <c r="M38" s="3">
        <v>109793000000</v>
      </c>
      <c r="O38" s="3">
        <v>99355088596</v>
      </c>
      <c r="Q38" s="3">
        <v>10437911404</v>
      </c>
    </row>
    <row r="39" spans="1:17" ht="24" x14ac:dyDescent="0.25">
      <c r="A39" s="2" t="s">
        <v>219</v>
      </c>
      <c r="C39" s="3">
        <v>0</v>
      </c>
      <c r="E39" s="3">
        <v>0</v>
      </c>
      <c r="G39" s="3">
        <v>0</v>
      </c>
      <c r="I39" s="3">
        <v>0</v>
      </c>
      <c r="K39" s="3">
        <v>895043</v>
      </c>
      <c r="M39" s="3">
        <v>895043000000</v>
      </c>
      <c r="O39" s="3">
        <v>774591698949</v>
      </c>
      <c r="Q39" s="3">
        <v>120451301051</v>
      </c>
    </row>
    <row r="40" spans="1:17" ht="24" x14ac:dyDescent="0.25">
      <c r="A40" s="2" t="s">
        <v>220</v>
      </c>
      <c r="C40" s="3">
        <v>0</v>
      </c>
      <c r="E40" s="3">
        <v>0</v>
      </c>
      <c r="G40" s="3">
        <v>0</v>
      </c>
      <c r="I40" s="3">
        <v>0</v>
      </c>
      <c r="K40" s="3">
        <v>347453</v>
      </c>
      <c r="M40" s="3">
        <v>347453000000</v>
      </c>
      <c r="O40" s="3">
        <v>305770068554</v>
      </c>
      <c r="Q40" s="3">
        <v>41682931446</v>
      </c>
    </row>
    <row r="41" spans="1:17" ht="24" x14ac:dyDescent="0.25">
      <c r="A41" s="2" t="s">
        <v>221</v>
      </c>
      <c r="C41" s="3">
        <v>0</v>
      </c>
      <c r="E41" s="3">
        <v>0</v>
      </c>
      <c r="G41" s="3">
        <v>0</v>
      </c>
      <c r="I41" s="3">
        <v>0</v>
      </c>
      <c r="K41" s="3">
        <v>16164</v>
      </c>
      <c r="M41" s="3">
        <v>16164000000</v>
      </c>
      <c r="O41" s="3">
        <v>15080023700</v>
      </c>
      <c r="Q41" s="3">
        <v>1083976300</v>
      </c>
    </row>
    <row r="42" spans="1:17" ht="24" x14ac:dyDescent="0.25">
      <c r="A42" s="2" t="s">
        <v>165</v>
      </c>
      <c r="C42" s="3">
        <v>0</v>
      </c>
      <c r="E42" s="3">
        <v>0</v>
      </c>
      <c r="G42" s="3">
        <v>0</v>
      </c>
      <c r="I42" s="3">
        <v>0</v>
      </c>
      <c r="K42" s="3">
        <v>342500</v>
      </c>
      <c r="M42" s="3">
        <v>342500000000</v>
      </c>
      <c r="O42" s="3">
        <v>341950241805</v>
      </c>
      <c r="Q42" s="3">
        <v>549758195</v>
      </c>
    </row>
    <row r="43" spans="1:17" ht="24" x14ac:dyDescent="0.25">
      <c r="A43" s="2" t="s">
        <v>166</v>
      </c>
      <c r="C43" s="3">
        <v>0</v>
      </c>
      <c r="E43" s="3">
        <v>0</v>
      </c>
      <c r="G43" s="3">
        <v>0</v>
      </c>
      <c r="I43" s="3">
        <v>0</v>
      </c>
      <c r="K43" s="3">
        <v>5000</v>
      </c>
      <c r="M43" s="3">
        <v>5000000000</v>
      </c>
      <c r="O43" s="3">
        <v>4750637736</v>
      </c>
      <c r="Q43" s="3">
        <v>249362264</v>
      </c>
    </row>
    <row r="44" spans="1:17" ht="24" x14ac:dyDescent="0.25">
      <c r="A44" s="2" t="s">
        <v>167</v>
      </c>
      <c r="C44" s="3">
        <v>0</v>
      </c>
      <c r="E44" s="3">
        <v>0</v>
      </c>
      <c r="G44" s="3">
        <v>0</v>
      </c>
      <c r="I44" s="3">
        <v>0</v>
      </c>
      <c r="K44" s="3">
        <v>4014000</v>
      </c>
      <c r="M44" s="3">
        <v>4014000000000</v>
      </c>
      <c r="O44" s="3">
        <v>3681459876161</v>
      </c>
      <c r="Q44" s="3">
        <v>332540123839</v>
      </c>
    </row>
    <row r="45" spans="1:17" ht="24" x14ac:dyDescent="0.25">
      <c r="A45" s="2" t="s">
        <v>168</v>
      </c>
      <c r="C45" s="3">
        <v>0</v>
      </c>
      <c r="E45" s="3">
        <v>0</v>
      </c>
      <c r="G45" s="3">
        <v>0</v>
      </c>
      <c r="I45" s="3">
        <v>0</v>
      </c>
      <c r="K45" s="3">
        <v>135000</v>
      </c>
      <c r="M45" s="3">
        <v>135000000000</v>
      </c>
      <c r="O45" s="3">
        <v>124689539112</v>
      </c>
      <c r="Q45" s="3">
        <v>10310460888</v>
      </c>
    </row>
    <row r="46" spans="1:17" ht="24" x14ac:dyDescent="0.25">
      <c r="A46" s="2" t="s">
        <v>169</v>
      </c>
      <c r="C46" s="3">
        <v>0</v>
      </c>
      <c r="E46" s="3">
        <v>0</v>
      </c>
      <c r="G46" s="3">
        <v>0</v>
      </c>
      <c r="I46" s="3">
        <v>0</v>
      </c>
      <c r="K46" s="3">
        <v>20000</v>
      </c>
      <c r="M46" s="3">
        <v>20000000000</v>
      </c>
      <c r="O46" s="3">
        <v>19998475000</v>
      </c>
      <c r="Q46" s="3">
        <v>1525000</v>
      </c>
    </row>
    <row r="47" spans="1:17" ht="24" x14ac:dyDescent="0.25">
      <c r="A47" s="2" t="s">
        <v>170</v>
      </c>
      <c r="C47" s="3">
        <v>0</v>
      </c>
      <c r="E47" s="3">
        <v>0</v>
      </c>
      <c r="G47" s="3">
        <v>0</v>
      </c>
      <c r="I47" s="3">
        <v>0</v>
      </c>
      <c r="K47" s="3">
        <v>10000</v>
      </c>
      <c r="M47" s="3">
        <v>10000000000</v>
      </c>
      <c r="O47" s="3">
        <v>9613036950</v>
      </c>
      <c r="Q47" s="3">
        <v>386963050</v>
      </c>
    </row>
    <row r="48" spans="1:17" ht="24" x14ac:dyDescent="0.25">
      <c r="A48" s="2" t="s">
        <v>171</v>
      </c>
      <c r="C48" s="3">
        <v>0</v>
      </c>
      <c r="E48" s="3">
        <v>0</v>
      </c>
      <c r="G48" s="3">
        <v>0</v>
      </c>
      <c r="I48" s="3">
        <v>0</v>
      </c>
      <c r="K48" s="3">
        <v>696638</v>
      </c>
      <c r="M48" s="3">
        <v>696638000000</v>
      </c>
      <c r="O48" s="3">
        <v>685637156504</v>
      </c>
      <c r="Q48" s="3">
        <v>11000843496</v>
      </c>
    </row>
    <row r="49" spans="1:17" ht="24" x14ac:dyDescent="0.25">
      <c r="A49" s="2" t="s">
        <v>172</v>
      </c>
      <c r="C49" s="3">
        <v>0</v>
      </c>
      <c r="E49" s="3">
        <v>0</v>
      </c>
      <c r="G49" s="3">
        <v>0</v>
      </c>
      <c r="I49" s="3">
        <v>0</v>
      </c>
      <c r="K49" s="3">
        <v>599798</v>
      </c>
      <c r="M49" s="3">
        <v>599798000000</v>
      </c>
      <c r="O49" s="3">
        <v>585711268549</v>
      </c>
      <c r="Q49" s="3">
        <v>14086731451</v>
      </c>
    </row>
    <row r="50" spans="1:17" ht="24" x14ac:dyDescent="0.25">
      <c r="A50" s="2" t="s">
        <v>282</v>
      </c>
      <c r="C50" s="3">
        <v>0</v>
      </c>
      <c r="E50" s="3">
        <v>0</v>
      </c>
      <c r="G50" s="3">
        <v>0</v>
      </c>
      <c r="I50" s="3">
        <v>0</v>
      </c>
      <c r="K50" s="3">
        <v>0</v>
      </c>
      <c r="M50" s="3">
        <v>0</v>
      </c>
      <c r="O50" s="3">
        <v>0</v>
      </c>
      <c r="Q50" s="3">
        <v>342026247185</v>
      </c>
    </row>
    <row r="51" spans="1:17" ht="24" x14ac:dyDescent="0.25">
      <c r="A51" s="2" t="s">
        <v>283</v>
      </c>
      <c r="K51" s="3">
        <v>0</v>
      </c>
      <c r="M51" s="3">
        <v>0</v>
      </c>
      <c r="O51" s="3">
        <v>0</v>
      </c>
      <c r="Q51" s="3">
        <v>68976536514</v>
      </c>
    </row>
    <row r="52" spans="1:17" ht="24.75" thickBot="1" x14ac:dyDescent="0.3">
      <c r="A52" s="2" t="s">
        <v>284</v>
      </c>
      <c r="K52" s="3">
        <v>0</v>
      </c>
      <c r="M52" s="3">
        <v>0</v>
      </c>
      <c r="O52" s="3">
        <v>0</v>
      </c>
      <c r="Q52" s="3">
        <v>93375962716</v>
      </c>
    </row>
    <row r="53" spans="1:17" ht="24.75" thickBot="1" x14ac:dyDescent="0.3">
      <c r="A53" s="2" t="s">
        <v>25</v>
      </c>
      <c r="C53" s="3" t="s">
        <v>25</v>
      </c>
      <c r="E53" s="5">
        <f>SUM(E8:E50)</f>
        <v>238062214544</v>
      </c>
      <c r="F53" s="2"/>
      <c r="G53" s="5">
        <f>SUM(G8:G50)</f>
        <v>236990753940</v>
      </c>
      <c r="H53" s="2"/>
      <c r="I53" s="5">
        <f>SUM(I8:I50)</f>
        <v>1071460604</v>
      </c>
      <c r="K53" s="3" t="s">
        <v>25</v>
      </c>
      <c r="M53" s="5">
        <f>SUM(M8:M52)</f>
        <v>29139722371801</v>
      </c>
      <c r="N53" s="2"/>
      <c r="O53" s="5">
        <f>SUM(O8:O52)</f>
        <v>28125191919679</v>
      </c>
      <c r="P53" s="2"/>
      <c r="Q53" s="5">
        <f>SUM(Q8:Q52)</f>
        <v>1518909198537</v>
      </c>
    </row>
    <row r="56" spans="1:17" x14ac:dyDescent="0.45">
      <c r="I56" s="8"/>
    </row>
    <row r="61" spans="1:17" x14ac:dyDescent="0.45">
      <c r="O61" s="8"/>
    </row>
    <row r="62" spans="1:17" x14ac:dyDescent="0.45">
      <c r="O62" s="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9"/>
  <sheetViews>
    <sheetView rightToLeft="1" tabSelected="1" topLeftCell="A46" zoomScale="85" zoomScaleNormal="85" workbookViewId="0">
      <selection activeCell="C59" sqref="C59"/>
    </sheetView>
  </sheetViews>
  <sheetFormatPr defaultRowHeight="22.5" x14ac:dyDescent="0.25"/>
  <cols>
    <col min="1" max="1" width="48" style="3" bestFit="1" customWidth="1"/>
    <col min="2" max="2" width="1" style="3" customWidth="1"/>
    <col min="3" max="3" width="21" style="3" customWidth="1"/>
    <col min="4" max="4" width="1" style="3" customWidth="1"/>
    <col min="5" max="5" width="24" style="3" customWidth="1"/>
    <col min="6" max="6" width="1" style="3" customWidth="1"/>
    <col min="7" max="7" width="25.140625" style="3" bestFit="1" customWidth="1"/>
    <col min="8" max="8" width="1" style="3" customWidth="1"/>
    <col min="9" max="9" width="34" style="3" customWidth="1"/>
    <col min="10" max="10" width="1" style="3" customWidth="1"/>
    <col min="11" max="11" width="21" style="3" customWidth="1"/>
    <col min="12" max="12" width="1" style="3" customWidth="1"/>
    <col min="13" max="13" width="24" style="3" customWidth="1"/>
    <col min="14" max="14" width="1" style="3" customWidth="1"/>
    <col min="15" max="15" width="25.140625" style="3" bestFit="1" customWidth="1"/>
    <col min="16" max="16" width="1" style="3" customWidth="1"/>
    <col min="17" max="17" width="34" style="3" customWidth="1"/>
    <col min="18" max="18" width="1" style="3" customWidth="1"/>
    <col min="19" max="19" width="21.7109375" style="3" bestFit="1" customWidth="1"/>
    <col min="20" max="16384" width="9.140625" style="3"/>
  </cols>
  <sheetData>
    <row r="2" spans="1:17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  <c r="H3" s="24" t="s">
        <v>155</v>
      </c>
      <c r="I3" s="24" t="s">
        <v>155</v>
      </c>
      <c r="J3" s="24" t="s">
        <v>155</v>
      </c>
      <c r="K3" s="24" t="s">
        <v>155</v>
      </c>
      <c r="L3" s="24" t="s">
        <v>155</v>
      </c>
      <c r="M3" s="24" t="s">
        <v>155</v>
      </c>
      <c r="N3" s="24" t="s">
        <v>155</v>
      </c>
      <c r="O3" s="24" t="s">
        <v>155</v>
      </c>
      <c r="P3" s="24" t="s">
        <v>155</v>
      </c>
      <c r="Q3" s="24" t="s">
        <v>155</v>
      </c>
    </row>
    <row r="4" spans="1:17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" x14ac:dyDescent="0.25">
      <c r="A6" s="23" t="s">
        <v>3</v>
      </c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H6" s="23" t="s">
        <v>157</v>
      </c>
      <c r="I6" s="23" t="s">
        <v>157</v>
      </c>
      <c r="K6" s="23" t="s">
        <v>158</v>
      </c>
      <c r="L6" s="23" t="s">
        <v>158</v>
      </c>
      <c r="M6" s="23" t="s">
        <v>158</v>
      </c>
      <c r="N6" s="23" t="s">
        <v>158</v>
      </c>
      <c r="O6" s="23" t="s">
        <v>158</v>
      </c>
      <c r="P6" s="23" t="s">
        <v>158</v>
      </c>
      <c r="Q6" s="23" t="s">
        <v>158</v>
      </c>
    </row>
    <row r="7" spans="1:17" ht="24" x14ac:dyDescent="0.25">
      <c r="A7" s="23" t="s">
        <v>3</v>
      </c>
      <c r="C7" s="23" t="s">
        <v>7</v>
      </c>
      <c r="E7" s="23" t="s">
        <v>205</v>
      </c>
      <c r="G7" s="23" t="s">
        <v>206</v>
      </c>
      <c r="I7" s="23" t="s">
        <v>207</v>
      </c>
      <c r="K7" s="23" t="s">
        <v>7</v>
      </c>
      <c r="M7" s="23" t="s">
        <v>205</v>
      </c>
      <c r="O7" s="23" t="s">
        <v>206</v>
      </c>
      <c r="Q7" s="23" t="s">
        <v>207</v>
      </c>
    </row>
    <row r="8" spans="1:17" ht="24" x14ac:dyDescent="0.25">
      <c r="A8" s="2" t="s">
        <v>15</v>
      </c>
      <c r="C8" s="3">
        <v>27000000</v>
      </c>
      <c r="E8" s="3">
        <v>124816062672</v>
      </c>
      <c r="G8" s="3">
        <v>122876933237</v>
      </c>
      <c r="I8" s="3">
        <v>1939129435</v>
      </c>
      <c r="K8" s="3">
        <v>27000000</v>
      </c>
      <c r="M8" s="3">
        <v>124816062672</v>
      </c>
      <c r="O8" s="3">
        <v>117118349819</v>
      </c>
      <c r="Q8" s="3">
        <v>7697712853</v>
      </c>
    </row>
    <row r="9" spans="1:17" ht="24" x14ac:dyDescent="0.25">
      <c r="A9" s="2" t="s">
        <v>21</v>
      </c>
      <c r="C9" s="3">
        <v>66800000</v>
      </c>
      <c r="E9" s="3">
        <v>88694833596</v>
      </c>
      <c r="G9" s="3">
        <v>83114035077</v>
      </c>
      <c r="I9" s="3">
        <v>5580798519</v>
      </c>
      <c r="K9" s="3">
        <v>66800000</v>
      </c>
      <c r="M9" s="3">
        <v>88694833596</v>
      </c>
      <c r="O9" s="3">
        <v>99638032598</v>
      </c>
      <c r="Q9" s="3">
        <v>-10943199002</v>
      </c>
    </row>
    <row r="10" spans="1:17" ht="24" x14ac:dyDescent="0.25">
      <c r="A10" s="2" t="s">
        <v>22</v>
      </c>
      <c r="C10" s="3">
        <v>494909488</v>
      </c>
      <c r="E10" s="3">
        <v>2821943516102</v>
      </c>
      <c r="G10" s="3">
        <v>2759922780533</v>
      </c>
      <c r="I10" s="3">
        <v>62020735569</v>
      </c>
      <c r="K10" s="3">
        <v>494909488</v>
      </c>
      <c r="M10" s="3">
        <v>2821943516102</v>
      </c>
      <c r="O10" s="3">
        <v>2500600120140</v>
      </c>
      <c r="Q10" s="3">
        <v>321343395962</v>
      </c>
    </row>
    <row r="11" spans="1:17" ht="24" x14ac:dyDescent="0.25">
      <c r="A11" s="2" t="s">
        <v>19</v>
      </c>
      <c r="C11" s="3">
        <v>1666431</v>
      </c>
      <c r="E11" s="3">
        <v>301502989781</v>
      </c>
      <c r="G11" s="3">
        <v>275221725102</v>
      </c>
      <c r="I11" s="3">
        <v>26281264679</v>
      </c>
      <c r="K11" s="3">
        <v>1666431</v>
      </c>
      <c r="M11" s="3">
        <v>301502989781</v>
      </c>
      <c r="O11" s="3">
        <v>200065086578</v>
      </c>
      <c r="Q11" s="3">
        <v>101437903203</v>
      </c>
    </row>
    <row r="12" spans="1:17" ht="24" x14ac:dyDescent="0.25">
      <c r="A12" s="2" t="s">
        <v>18</v>
      </c>
      <c r="C12" s="3">
        <v>128799567</v>
      </c>
      <c r="E12" s="3">
        <v>2001077139107</v>
      </c>
      <c r="G12" s="3">
        <v>1949686111874</v>
      </c>
      <c r="I12" s="3">
        <v>51391027233</v>
      </c>
      <c r="K12" s="3">
        <v>128799567</v>
      </c>
      <c r="M12" s="3">
        <v>2001077139107</v>
      </c>
      <c r="O12" s="3">
        <v>1728471054782</v>
      </c>
      <c r="Q12" s="3">
        <v>272606084325</v>
      </c>
    </row>
    <row r="13" spans="1:17" ht="24" x14ac:dyDescent="0.25">
      <c r="A13" s="2" t="s">
        <v>20</v>
      </c>
      <c r="C13" s="3">
        <v>540123452</v>
      </c>
      <c r="E13" s="3">
        <v>2350237151224</v>
      </c>
      <c r="G13" s="3">
        <v>2298666233163</v>
      </c>
      <c r="I13" s="3">
        <v>51570918061</v>
      </c>
      <c r="K13" s="3">
        <v>540123452</v>
      </c>
      <c r="M13" s="3">
        <v>2350237151224</v>
      </c>
      <c r="O13" s="3">
        <v>2000602897070</v>
      </c>
      <c r="Q13" s="3">
        <v>349634254154</v>
      </c>
    </row>
    <row r="14" spans="1:17" ht="24" x14ac:dyDescent="0.25">
      <c r="A14" s="2" t="s">
        <v>16</v>
      </c>
      <c r="C14" s="3">
        <v>19342254498</v>
      </c>
      <c r="E14" s="3">
        <v>7598795974436</v>
      </c>
      <c r="G14" s="3">
        <v>7425658850985</v>
      </c>
      <c r="I14" s="3">
        <v>173137123451</v>
      </c>
      <c r="K14" s="3">
        <v>19342254498</v>
      </c>
      <c r="M14" s="3">
        <v>7598795974436</v>
      </c>
      <c r="O14" s="3">
        <v>7001085166847</v>
      </c>
      <c r="Q14" s="3">
        <v>597710807589</v>
      </c>
    </row>
    <row r="15" spans="1:17" ht="24" x14ac:dyDescent="0.25">
      <c r="A15" s="2" t="s">
        <v>17</v>
      </c>
      <c r="C15" s="3">
        <v>233440819</v>
      </c>
      <c r="E15" s="3">
        <v>3053347057887</v>
      </c>
      <c r="G15" s="3">
        <v>2985008596306</v>
      </c>
      <c r="I15" s="3">
        <v>68338461581</v>
      </c>
      <c r="K15" s="3">
        <v>233440819</v>
      </c>
      <c r="M15" s="3">
        <v>3053347057887</v>
      </c>
      <c r="O15" s="3">
        <v>2983366831819</v>
      </c>
      <c r="Q15" s="3">
        <v>69980226068</v>
      </c>
    </row>
    <row r="16" spans="1:17" ht="24" x14ac:dyDescent="0.25">
      <c r="A16" s="2" t="s">
        <v>94</v>
      </c>
      <c r="C16" s="3">
        <v>1250000</v>
      </c>
      <c r="E16" s="3">
        <v>1082404960328</v>
      </c>
      <c r="G16" s="3">
        <v>1093350583280</v>
      </c>
      <c r="I16" s="3">
        <v>-10945622951</v>
      </c>
      <c r="K16" s="3">
        <v>1250000</v>
      </c>
      <c r="M16" s="3">
        <v>1082404960328</v>
      </c>
      <c r="O16" s="3">
        <v>1093350583280</v>
      </c>
      <c r="Q16" s="3">
        <v>-10945622951</v>
      </c>
    </row>
    <row r="17" spans="1:17" ht="24" x14ac:dyDescent="0.25">
      <c r="A17" s="2" t="s">
        <v>42</v>
      </c>
      <c r="C17" s="3">
        <v>1129130</v>
      </c>
      <c r="E17" s="3">
        <v>2088632376789</v>
      </c>
      <c r="G17" s="3">
        <v>1999841595550</v>
      </c>
      <c r="I17" s="3">
        <v>88790781239</v>
      </c>
      <c r="K17" s="3">
        <v>1129130</v>
      </c>
      <c r="M17" s="3">
        <v>2088632376789</v>
      </c>
      <c r="O17" s="3">
        <v>2000146594543</v>
      </c>
      <c r="Q17" s="3">
        <v>88485782246</v>
      </c>
    </row>
    <row r="18" spans="1:17" ht="24" x14ac:dyDescent="0.25">
      <c r="A18" s="2" t="s">
        <v>91</v>
      </c>
      <c r="C18" s="3">
        <v>1995000</v>
      </c>
      <c r="E18" s="3">
        <v>1994847881250</v>
      </c>
      <c r="G18" s="3">
        <v>1994847881250</v>
      </c>
      <c r="I18" s="3">
        <v>0</v>
      </c>
      <c r="K18" s="3">
        <v>1995000</v>
      </c>
      <c r="M18" s="3">
        <v>1994847881250</v>
      </c>
      <c r="O18" s="3">
        <v>1995000000000</v>
      </c>
      <c r="Q18" s="3">
        <v>-152118750</v>
      </c>
    </row>
    <row r="19" spans="1:17" ht="24" x14ac:dyDescent="0.25">
      <c r="A19" s="2" t="s">
        <v>90</v>
      </c>
      <c r="C19" s="3">
        <v>15201600</v>
      </c>
      <c r="E19" s="3">
        <v>14116527839871</v>
      </c>
      <c r="G19" s="3">
        <v>15019494829788</v>
      </c>
      <c r="I19" s="3">
        <v>-902966989916</v>
      </c>
      <c r="K19" s="3">
        <v>15201600</v>
      </c>
      <c r="M19" s="3">
        <v>14116527839871</v>
      </c>
      <c r="O19" s="3">
        <v>14637468624000</v>
      </c>
      <c r="Q19" s="3">
        <v>-520940784128</v>
      </c>
    </row>
    <row r="20" spans="1:17" ht="24" x14ac:dyDescent="0.25">
      <c r="A20" s="2" t="s">
        <v>47</v>
      </c>
      <c r="C20" s="3">
        <v>963700</v>
      </c>
      <c r="E20" s="3">
        <v>4184129349583</v>
      </c>
      <c r="G20" s="3">
        <v>4102341122370</v>
      </c>
      <c r="I20" s="3">
        <v>81788227213</v>
      </c>
      <c r="K20" s="3">
        <v>963700</v>
      </c>
      <c r="M20" s="3">
        <v>4184129349583</v>
      </c>
      <c r="O20" s="3">
        <v>3999707714200</v>
      </c>
      <c r="Q20" s="3">
        <v>184421635383</v>
      </c>
    </row>
    <row r="21" spans="1:17" ht="24" x14ac:dyDescent="0.25">
      <c r="A21" s="2" t="s">
        <v>75</v>
      </c>
      <c r="C21" s="3">
        <v>2257027</v>
      </c>
      <c r="E21" s="3">
        <v>1771118791764</v>
      </c>
      <c r="G21" s="3">
        <v>1771118791764</v>
      </c>
      <c r="I21" s="3">
        <v>0</v>
      </c>
      <c r="K21" s="3">
        <v>2257027</v>
      </c>
      <c r="M21" s="3">
        <v>1771118791764</v>
      </c>
      <c r="O21" s="3">
        <v>1771427045316</v>
      </c>
      <c r="Q21" s="3">
        <v>-308253551</v>
      </c>
    </row>
    <row r="22" spans="1:17" ht="24" x14ac:dyDescent="0.25">
      <c r="A22" s="2" t="s">
        <v>89</v>
      </c>
      <c r="C22" s="3">
        <v>1500000</v>
      </c>
      <c r="E22" s="3">
        <v>1307247814753</v>
      </c>
      <c r="G22" s="3">
        <v>1350347028187</v>
      </c>
      <c r="I22" s="3">
        <v>-43099213433</v>
      </c>
      <c r="K22" s="3">
        <v>1500000</v>
      </c>
      <c r="M22" s="3">
        <v>1307247814753</v>
      </c>
      <c r="O22" s="3">
        <v>1350483750000</v>
      </c>
      <c r="Q22" s="3">
        <v>-43235935246</v>
      </c>
    </row>
    <row r="23" spans="1:17" ht="24" x14ac:dyDescent="0.25">
      <c r="A23" s="2" t="s">
        <v>88</v>
      </c>
      <c r="C23" s="3">
        <v>6048600</v>
      </c>
      <c r="E23" s="3">
        <v>5262848453204</v>
      </c>
      <c r="G23" s="3">
        <v>5558687114186</v>
      </c>
      <c r="I23" s="3">
        <v>-295838660981</v>
      </c>
      <c r="K23" s="3">
        <v>6048600</v>
      </c>
      <c r="M23" s="3">
        <v>5262848453204</v>
      </c>
      <c r="O23" s="3">
        <v>5827402698000</v>
      </c>
      <c r="Q23" s="3">
        <v>-564554244795</v>
      </c>
    </row>
    <row r="24" spans="1:17" ht="24" x14ac:dyDescent="0.25">
      <c r="A24" s="2" t="s">
        <v>44</v>
      </c>
      <c r="C24" s="3">
        <v>460251</v>
      </c>
      <c r="E24" s="3">
        <v>2085467356101</v>
      </c>
      <c r="G24" s="3">
        <v>1979976789450</v>
      </c>
      <c r="I24" s="3">
        <v>105490566651</v>
      </c>
      <c r="K24" s="3">
        <v>460251</v>
      </c>
      <c r="M24" s="3">
        <v>2085467356101</v>
      </c>
      <c r="O24" s="3">
        <v>1979976789450</v>
      </c>
      <c r="Q24" s="3">
        <v>105490566651</v>
      </c>
    </row>
    <row r="25" spans="1:17" ht="24" x14ac:dyDescent="0.25">
      <c r="A25" s="2" t="s">
        <v>87</v>
      </c>
      <c r="C25" s="3">
        <v>7793740</v>
      </c>
      <c r="E25" s="3">
        <v>6515872522053</v>
      </c>
      <c r="G25" s="3">
        <v>7048432721621</v>
      </c>
      <c r="I25" s="3">
        <v>-532560199567</v>
      </c>
      <c r="K25" s="3">
        <v>7793740</v>
      </c>
      <c r="M25" s="3">
        <v>6515872522053</v>
      </c>
      <c r="O25" s="3">
        <v>7408359985600</v>
      </c>
      <c r="Q25" s="3">
        <v>-892487463546</v>
      </c>
    </row>
    <row r="26" spans="1:17" ht="24" x14ac:dyDescent="0.25">
      <c r="A26" s="2" t="s">
        <v>41</v>
      </c>
      <c r="C26" s="3">
        <v>3207600</v>
      </c>
      <c r="E26" s="3">
        <v>5305371256402</v>
      </c>
      <c r="G26" s="3">
        <v>4944276932902</v>
      </c>
      <c r="I26" s="3">
        <v>361094323500</v>
      </c>
      <c r="K26" s="3">
        <v>3207600</v>
      </c>
      <c r="M26" s="3">
        <v>5305371256402</v>
      </c>
      <c r="O26" s="3">
        <v>4947864134400</v>
      </c>
      <c r="Q26" s="3">
        <v>357507122002</v>
      </c>
    </row>
    <row r="27" spans="1:17" ht="24" x14ac:dyDescent="0.25">
      <c r="A27" s="2" t="s">
        <v>46</v>
      </c>
      <c r="C27" s="3">
        <v>252190</v>
      </c>
      <c r="E27" s="3">
        <v>747621584017</v>
      </c>
      <c r="G27" s="3">
        <v>706172958013</v>
      </c>
      <c r="I27" s="3">
        <v>41448626004</v>
      </c>
      <c r="K27" s="3">
        <v>252190</v>
      </c>
      <c r="M27" s="3">
        <v>747621584017</v>
      </c>
      <c r="O27" s="3">
        <v>735998861700</v>
      </c>
      <c r="Q27" s="3">
        <v>11622722317</v>
      </c>
    </row>
    <row r="28" spans="1:17" ht="24" x14ac:dyDescent="0.25">
      <c r="A28" s="2" t="s">
        <v>86</v>
      </c>
      <c r="C28" s="3">
        <v>2098065</v>
      </c>
      <c r="E28" s="3">
        <v>1756682868532</v>
      </c>
      <c r="G28" s="3">
        <v>1781450735228</v>
      </c>
      <c r="I28" s="3">
        <v>-24767866695</v>
      </c>
      <c r="K28" s="3">
        <v>2098065</v>
      </c>
      <c r="M28" s="3">
        <v>1756682868532</v>
      </c>
      <c r="O28" s="3">
        <v>1991827167062</v>
      </c>
      <c r="Q28" s="3">
        <v>-235144298529</v>
      </c>
    </row>
    <row r="29" spans="1:17" ht="24" x14ac:dyDescent="0.25">
      <c r="A29" s="2" t="s">
        <v>93</v>
      </c>
      <c r="C29" s="3">
        <v>995000</v>
      </c>
      <c r="E29" s="3">
        <v>994924131250</v>
      </c>
      <c r="G29" s="3">
        <v>994924131250</v>
      </c>
      <c r="I29" s="3">
        <v>0</v>
      </c>
      <c r="K29" s="3">
        <v>995000</v>
      </c>
      <c r="M29" s="3">
        <v>994924131250</v>
      </c>
      <c r="O29" s="3">
        <v>995075</v>
      </c>
      <c r="Q29" s="3">
        <v>994923136175</v>
      </c>
    </row>
    <row r="30" spans="1:17" ht="24" x14ac:dyDescent="0.25">
      <c r="A30" s="2" t="s">
        <v>77</v>
      </c>
      <c r="C30" s="3">
        <v>2495000</v>
      </c>
      <c r="E30" s="3">
        <v>2494809756250</v>
      </c>
      <c r="G30" s="3">
        <v>2494809756250</v>
      </c>
      <c r="I30" s="3">
        <v>0</v>
      </c>
      <c r="K30" s="3">
        <v>2495000</v>
      </c>
      <c r="M30" s="3">
        <v>2494809756250</v>
      </c>
      <c r="O30" s="3">
        <v>2495000000000</v>
      </c>
      <c r="Q30" s="3">
        <v>-190243750</v>
      </c>
    </row>
    <row r="31" spans="1:17" ht="24" x14ac:dyDescent="0.25">
      <c r="A31" s="2" t="s">
        <v>48</v>
      </c>
      <c r="C31" s="3">
        <v>84110</v>
      </c>
      <c r="E31" s="3">
        <v>254069348648</v>
      </c>
      <c r="G31" s="3">
        <v>248973349035</v>
      </c>
      <c r="I31" s="3">
        <v>5095999613</v>
      </c>
      <c r="K31" s="3">
        <v>84110</v>
      </c>
      <c r="M31" s="3">
        <v>254069348648</v>
      </c>
      <c r="O31" s="3">
        <v>222997478600</v>
      </c>
      <c r="Q31" s="3">
        <v>31071870048</v>
      </c>
    </row>
    <row r="32" spans="1:17" ht="24" x14ac:dyDescent="0.25">
      <c r="A32" s="2" t="s">
        <v>69</v>
      </c>
      <c r="C32" s="3">
        <v>1000000</v>
      </c>
      <c r="E32" s="3">
        <v>966723281728</v>
      </c>
      <c r="G32" s="3">
        <v>959060866032</v>
      </c>
      <c r="I32" s="3">
        <v>7662415696</v>
      </c>
      <c r="K32" s="3">
        <v>1000000</v>
      </c>
      <c r="M32" s="3">
        <v>966723281728</v>
      </c>
      <c r="O32" s="3">
        <v>1000011326250</v>
      </c>
      <c r="Q32" s="3">
        <v>-33288044521</v>
      </c>
    </row>
    <row r="33" spans="1:17" ht="24" x14ac:dyDescent="0.25">
      <c r="A33" s="2" t="s">
        <v>85</v>
      </c>
      <c r="C33" s="3">
        <v>3000000</v>
      </c>
      <c r="E33" s="3">
        <v>2516217123813</v>
      </c>
      <c r="G33" s="3">
        <v>2629887455790</v>
      </c>
      <c r="I33" s="3">
        <v>-113670331976</v>
      </c>
      <c r="K33" s="3">
        <v>3000000</v>
      </c>
      <c r="M33" s="3">
        <v>2516217123813</v>
      </c>
      <c r="O33" s="3">
        <v>2792190000000</v>
      </c>
      <c r="Q33" s="3">
        <v>-275972876186</v>
      </c>
    </row>
    <row r="34" spans="1:17" ht="24" x14ac:dyDescent="0.25">
      <c r="A34" s="2" t="s">
        <v>84</v>
      </c>
      <c r="C34" s="3">
        <v>4100000</v>
      </c>
      <c r="E34" s="3">
        <v>3794137674941</v>
      </c>
      <c r="G34" s="3">
        <v>3953549918830</v>
      </c>
      <c r="I34" s="3">
        <v>-159412243888</v>
      </c>
      <c r="K34" s="3">
        <v>4100000</v>
      </c>
      <c r="M34" s="3">
        <v>3794137674941</v>
      </c>
      <c r="O34" s="3">
        <v>3843770288967</v>
      </c>
      <c r="Q34" s="3">
        <v>-49632614025</v>
      </c>
    </row>
    <row r="35" spans="1:17" ht="24" x14ac:dyDescent="0.25">
      <c r="A35" s="2" t="s">
        <v>92</v>
      </c>
      <c r="C35" s="3">
        <v>450000</v>
      </c>
      <c r="E35" s="3">
        <v>437289254151</v>
      </c>
      <c r="G35" s="3">
        <v>433682779166</v>
      </c>
      <c r="I35" s="3">
        <v>3606474985</v>
      </c>
      <c r="K35" s="3">
        <v>450000</v>
      </c>
      <c r="M35" s="3">
        <v>437289254151</v>
      </c>
      <c r="O35" s="3">
        <v>450000000000</v>
      </c>
      <c r="Q35" s="3">
        <v>-12710745848</v>
      </c>
    </row>
    <row r="36" spans="1:17" ht="24" x14ac:dyDescent="0.25">
      <c r="A36" s="2" t="s">
        <v>49</v>
      </c>
      <c r="C36" s="3">
        <v>1440000</v>
      </c>
      <c r="E36" s="3">
        <v>1439890200000</v>
      </c>
      <c r="G36" s="3">
        <v>1439890200000</v>
      </c>
      <c r="I36" s="3">
        <v>0</v>
      </c>
      <c r="K36" s="3">
        <v>1440000</v>
      </c>
      <c r="M36" s="3">
        <v>1439890200000</v>
      </c>
      <c r="O36" s="3">
        <v>1440000000000</v>
      </c>
      <c r="Q36" s="3">
        <v>-109800000</v>
      </c>
    </row>
    <row r="37" spans="1:17" ht="24" x14ac:dyDescent="0.25">
      <c r="A37" s="2" t="s">
        <v>83</v>
      </c>
      <c r="C37" s="3">
        <v>1000000</v>
      </c>
      <c r="E37" s="3">
        <v>920141833835</v>
      </c>
      <c r="G37" s="3">
        <v>951438447286</v>
      </c>
      <c r="I37" s="3">
        <v>-31296613451</v>
      </c>
      <c r="K37" s="3">
        <v>1000000</v>
      </c>
      <c r="M37" s="3">
        <v>920141833835</v>
      </c>
      <c r="O37" s="3">
        <v>904111250000</v>
      </c>
      <c r="Q37" s="3">
        <v>16030583835</v>
      </c>
    </row>
    <row r="38" spans="1:17" ht="24" x14ac:dyDescent="0.25">
      <c r="A38" s="2" t="s">
        <v>73</v>
      </c>
      <c r="C38" s="3">
        <v>3500000</v>
      </c>
      <c r="E38" s="3">
        <v>3442512488406</v>
      </c>
      <c r="G38" s="3">
        <v>3421055624616</v>
      </c>
      <c r="I38" s="3">
        <v>21456863790</v>
      </c>
      <c r="K38" s="3">
        <v>3500000</v>
      </c>
      <c r="M38" s="3">
        <v>3442512488406</v>
      </c>
      <c r="O38" s="3">
        <v>3500000000000</v>
      </c>
      <c r="Q38" s="3">
        <v>-57487511593</v>
      </c>
    </row>
    <row r="39" spans="1:17" ht="24" x14ac:dyDescent="0.25">
      <c r="A39" s="2" t="s">
        <v>68</v>
      </c>
      <c r="C39" s="3">
        <v>3000000</v>
      </c>
      <c r="E39" s="3">
        <v>2961152194927</v>
      </c>
      <c r="G39" s="3">
        <v>2940258788171</v>
      </c>
      <c r="I39" s="3">
        <v>20893406756</v>
      </c>
      <c r="K39" s="3">
        <v>3000000</v>
      </c>
      <c r="M39" s="3">
        <v>2961152194927</v>
      </c>
      <c r="O39" s="3">
        <v>3000000000000</v>
      </c>
      <c r="Q39" s="3">
        <v>-38847805072</v>
      </c>
    </row>
    <row r="40" spans="1:17" ht="24" x14ac:dyDescent="0.25">
      <c r="A40" s="2" t="s">
        <v>53</v>
      </c>
      <c r="C40" s="3">
        <v>339795</v>
      </c>
      <c r="E40" s="3">
        <v>210011274919</v>
      </c>
      <c r="G40" s="3">
        <v>204612344069</v>
      </c>
      <c r="I40" s="3">
        <v>5398930850</v>
      </c>
      <c r="K40" s="3">
        <v>339795</v>
      </c>
      <c r="M40" s="3">
        <v>210011274919</v>
      </c>
      <c r="O40" s="3">
        <v>180862074280</v>
      </c>
      <c r="Q40" s="3">
        <v>29149200639</v>
      </c>
    </row>
    <row r="41" spans="1:17" ht="24" x14ac:dyDescent="0.25">
      <c r="A41" s="2" t="s">
        <v>52</v>
      </c>
      <c r="C41" s="3">
        <v>73594</v>
      </c>
      <c r="E41" s="3">
        <v>46617508203</v>
      </c>
      <c r="G41" s="3">
        <v>45555627758</v>
      </c>
      <c r="I41" s="3">
        <v>1061880445</v>
      </c>
      <c r="K41" s="3">
        <v>73594</v>
      </c>
      <c r="M41" s="3">
        <v>46617508203</v>
      </c>
      <c r="O41" s="3">
        <v>40178911377</v>
      </c>
      <c r="Q41" s="3">
        <v>6438596826</v>
      </c>
    </row>
    <row r="42" spans="1:17" ht="24" x14ac:dyDescent="0.25">
      <c r="A42" s="2" t="s">
        <v>51</v>
      </c>
      <c r="C42" s="3">
        <v>46184</v>
      </c>
      <c r="E42" s="3">
        <v>30663837704</v>
      </c>
      <c r="G42" s="3">
        <v>29925411853</v>
      </c>
      <c r="I42" s="3">
        <v>738425851</v>
      </c>
      <c r="K42" s="3">
        <v>46184</v>
      </c>
      <c r="M42" s="3">
        <v>30663837704</v>
      </c>
      <c r="O42" s="3">
        <v>26340592963</v>
      </c>
      <c r="Q42" s="3">
        <v>4323244741</v>
      </c>
    </row>
    <row r="43" spans="1:17" ht="24" x14ac:dyDescent="0.25">
      <c r="A43" s="2" t="s">
        <v>57</v>
      </c>
      <c r="C43" s="3">
        <v>201535</v>
      </c>
      <c r="E43" s="3">
        <v>160353202335</v>
      </c>
      <c r="G43" s="3">
        <v>156129350829</v>
      </c>
      <c r="I43" s="3">
        <v>4223851506</v>
      </c>
      <c r="K43" s="3">
        <v>201535</v>
      </c>
      <c r="M43" s="3">
        <v>160353202335</v>
      </c>
      <c r="O43" s="3">
        <v>117862644132</v>
      </c>
      <c r="Q43" s="3">
        <v>42490558203</v>
      </c>
    </row>
    <row r="44" spans="1:17" ht="24" x14ac:dyDescent="0.25">
      <c r="A44" s="2" t="s">
        <v>56</v>
      </c>
      <c r="C44" s="3">
        <v>305135</v>
      </c>
      <c r="E44" s="3">
        <v>260870532105</v>
      </c>
      <c r="G44" s="3">
        <v>255012386822</v>
      </c>
      <c r="I44" s="3">
        <v>5858145283</v>
      </c>
      <c r="K44" s="3">
        <v>305135</v>
      </c>
      <c r="M44" s="3">
        <v>260870532105</v>
      </c>
      <c r="O44" s="3">
        <v>201537934978</v>
      </c>
      <c r="Q44" s="3">
        <v>59332597127</v>
      </c>
    </row>
    <row r="45" spans="1:17" ht="24" x14ac:dyDescent="0.25">
      <c r="A45" s="2" t="s">
        <v>58</v>
      </c>
      <c r="C45" s="3">
        <v>52417</v>
      </c>
      <c r="E45" s="3">
        <v>31819934244</v>
      </c>
      <c r="G45" s="3">
        <v>31152716714</v>
      </c>
      <c r="I45" s="3">
        <v>667217530</v>
      </c>
      <c r="K45" s="3">
        <v>52417</v>
      </c>
      <c r="M45" s="3">
        <v>31819934244</v>
      </c>
      <c r="O45" s="3">
        <v>27446922399</v>
      </c>
      <c r="Q45" s="3">
        <v>4373011845</v>
      </c>
    </row>
    <row r="46" spans="1:17" ht="24" x14ac:dyDescent="0.25">
      <c r="A46" s="2" t="s">
        <v>45</v>
      </c>
      <c r="C46" s="3">
        <v>362205</v>
      </c>
      <c r="E46" s="3">
        <v>1689808813974</v>
      </c>
      <c r="G46" s="3">
        <v>1660305079126</v>
      </c>
      <c r="I46" s="3">
        <v>29503734848</v>
      </c>
      <c r="K46" s="3">
        <v>362205</v>
      </c>
      <c r="M46" s="3">
        <v>1689808813974</v>
      </c>
      <c r="O46" s="3">
        <v>1389195989066</v>
      </c>
      <c r="Q46" s="3">
        <v>300612824908</v>
      </c>
    </row>
    <row r="47" spans="1:17" ht="24" x14ac:dyDescent="0.25">
      <c r="A47" s="2" t="s">
        <v>76</v>
      </c>
      <c r="C47" s="3">
        <v>1000000</v>
      </c>
      <c r="E47" s="3">
        <v>999923750000</v>
      </c>
      <c r="G47" s="3">
        <v>999923750000</v>
      </c>
      <c r="I47" s="3">
        <v>0</v>
      </c>
      <c r="K47" s="3">
        <v>1000000</v>
      </c>
      <c r="M47" s="3">
        <v>999923750000</v>
      </c>
      <c r="O47" s="3">
        <v>973876627444</v>
      </c>
      <c r="Q47" s="3">
        <v>26047122556</v>
      </c>
    </row>
    <row r="48" spans="1:17" ht="24" x14ac:dyDescent="0.25">
      <c r="A48" s="2" t="s">
        <v>43</v>
      </c>
      <c r="C48" s="3">
        <v>4360</v>
      </c>
      <c r="E48" s="3">
        <v>19507193713</v>
      </c>
      <c r="G48" s="3">
        <v>22432642802</v>
      </c>
      <c r="I48" s="3">
        <v>-2925449088</v>
      </c>
      <c r="K48" s="3">
        <v>4360</v>
      </c>
      <c r="M48" s="3">
        <v>19507193713</v>
      </c>
      <c r="O48" s="3">
        <v>15008401205</v>
      </c>
      <c r="Q48" s="3">
        <v>4498792508</v>
      </c>
    </row>
    <row r="49" spans="1:17" ht="24" x14ac:dyDescent="0.25">
      <c r="A49" s="2" t="s">
        <v>60</v>
      </c>
      <c r="C49" s="3">
        <v>1010965</v>
      </c>
      <c r="E49" s="3">
        <v>636353941811</v>
      </c>
      <c r="G49" s="3">
        <v>621190623103</v>
      </c>
      <c r="I49" s="3">
        <v>15163318708</v>
      </c>
      <c r="K49" s="3">
        <v>1010965</v>
      </c>
      <c r="M49" s="3">
        <v>636353941811</v>
      </c>
      <c r="O49" s="3">
        <v>456897537543</v>
      </c>
      <c r="Q49" s="3">
        <v>179456404268</v>
      </c>
    </row>
    <row r="50" spans="1:17" ht="24" x14ac:dyDescent="0.25">
      <c r="A50" s="2" t="s">
        <v>59</v>
      </c>
      <c r="C50" s="3">
        <v>741800</v>
      </c>
      <c r="E50" s="3">
        <v>541109255273</v>
      </c>
      <c r="G50" s="3">
        <v>528959497762</v>
      </c>
      <c r="I50" s="3">
        <v>12149757511</v>
      </c>
      <c r="K50" s="3">
        <v>741800</v>
      </c>
      <c r="M50" s="3">
        <v>541109255273</v>
      </c>
      <c r="O50" s="3">
        <v>389007345927</v>
      </c>
      <c r="Q50" s="3">
        <v>152101909346</v>
      </c>
    </row>
    <row r="51" spans="1:17" ht="24" x14ac:dyDescent="0.25">
      <c r="A51" s="2" t="s">
        <v>82</v>
      </c>
      <c r="C51" s="3">
        <v>825000</v>
      </c>
      <c r="E51" s="3">
        <v>694649828911</v>
      </c>
      <c r="G51" s="3">
        <v>740077464790</v>
      </c>
      <c r="I51" s="3">
        <v>-45427635878</v>
      </c>
      <c r="K51" s="3">
        <v>825000</v>
      </c>
      <c r="M51" s="3">
        <v>694649828911</v>
      </c>
      <c r="O51" s="3">
        <v>737132250000</v>
      </c>
      <c r="Q51" s="3">
        <v>-42482421088</v>
      </c>
    </row>
    <row r="52" spans="1:17" ht="24" x14ac:dyDescent="0.25">
      <c r="A52" s="2" t="s">
        <v>71</v>
      </c>
      <c r="C52" s="3">
        <v>2000000</v>
      </c>
      <c r="E52" s="3">
        <v>1999847500000</v>
      </c>
      <c r="G52" s="3">
        <v>1999847500000</v>
      </c>
      <c r="I52" s="3">
        <v>0</v>
      </c>
      <c r="K52" s="3">
        <v>2000000</v>
      </c>
      <c r="M52" s="3">
        <v>1999847500000</v>
      </c>
      <c r="O52" s="3">
        <v>1933460599187</v>
      </c>
      <c r="Q52" s="3">
        <v>66386900813</v>
      </c>
    </row>
    <row r="53" spans="1:17" ht="24" x14ac:dyDescent="0.25">
      <c r="A53" s="2" t="s">
        <v>81</v>
      </c>
      <c r="C53" s="3">
        <v>155000</v>
      </c>
      <c r="E53" s="3">
        <v>144382804971</v>
      </c>
      <c r="G53" s="3">
        <v>147360127933</v>
      </c>
      <c r="I53" s="3">
        <v>-2977322961</v>
      </c>
      <c r="K53" s="3">
        <v>155000</v>
      </c>
      <c r="M53" s="3">
        <v>144382804971</v>
      </c>
      <c r="O53" s="3">
        <v>142300468612</v>
      </c>
      <c r="Q53" s="3">
        <v>2082336359</v>
      </c>
    </row>
    <row r="54" spans="1:17" ht="24" x14ac:dyDescent="0.25">
      <c r="A54" s="2" t="s">
        <v>80</v>
      </c>
      <c r="C54" s="3">
        <v>130571</v>
      </c>
      <c r="E54" s="3">
        <v>121054372106</v>
      </c>
      <c r="G54" s="3">
        <v>124981387186</v>
      </c>
      <c r="I54" s="3">
        <v>-3927015079</v>
      </c>
      <c r="K54" s="3">
        <v>130571</v>
      </c>
      <c r="M54" s="3">
        <v>121054372106</v>
      </c>
      <c r="O54" s="3">
        <v>129284933253</v>
      </c>
      <c r="Q54" s="3">
        <v>-8230561146</v>
      </c>
    </row>
    <row r="55" spans="1:17" ht="24" x14ac:dyDescent="0.25">
      <c r="A55" s="2" t="s">
        <v>64</v>
      </c>
      <c r="C55" s="3">
        <v>5900</v>
      </c>
      <c r="E55" s="3">
        <v>5221101860</v>
      </c>
      <c r="G55" s="3">
        <v>5103936795</v>
      </c>
      <c r="I55" s="3">
        <v>117165065</v>
      </c>
      <c r="K55" s="3">
        <v>5900</v>
      </c>
      <c r="M55" s="3">
        <v>5221101860</v>
      </c>
      <c r="O55" s="3">
        <v>3854235092</v>
      </c>
      <c r="Q55" s="3">
        <v>1366866768</v>
      </c>
    </row>
    <row r="56" spans="1:17" ht="24" x14ac:dyDescent="0.25">
      <c r="A56" s="2" t="s">
        <v>65</v>
      </c>
      <c r="C56" s="3">
        <v>75000</v>
      </c>
      <c r="E56" s="3">
        <v>64810057856</v>
      </c>
      <c r="G56" s="3">
        <v>62885704599</v>
      </c>
      <c r="I56" s="3">
        <v>1924353257</v>
      </c>
      <c r="K56" s="3">
        <v>75000</v>
      </c>
      <c r="M56" s="3">
        <v>64810057856</v>
      </c>
      <c r="O56" s="3">
        <v>47133155822</v>
      </c>
      <c r="Q56" s="3">
        <v>17676902034</v>
      </c>
    </row>
    <row r="57" spans="1:17" ht="24" x14ac:dyDescent="0.25">
      <c r="A57" s="2" t="s">
        <v>63</v>
      </c>
      <c r="C57" s="3">
        <v>1388948</v>
      </c>
      <c r="E57" s="3">
        <v>1241708161412</v>
      </c>
      <c r="G57" s="3">
        <v>1211111970110</v>
      </c>
      <c r="I57" s="3">
        <v>30596191302</v>
      </c>
      <c r="K57" s="3">
        <v>1388948</v>
      </c>
      <c r="M57" s="3">
        <v>1241708161412</v>
      </c>
      <c r="O57" s="3">
        <v>983279715545</v>
      </c>
      <c r="Q57" s="3">
        <v>258428445867</v>
      </c>
    </row>
    <row r="58" spans="1:17" ht="24" x14ac:dyDescent="0.25">
      <c r="A58" s="2" t="s">
        <v>62</v>
      </c>
      <c r="C58" s="3">
        <v>190500</v>
      </c>
      <c r="E58" s="3">
        <v>158200091323</v>
      </c>
      <c r="G58" s="3">
        <v>154295139098</v>
      </c>
      <c r="I58" s="3">
        <v>3904952225</v>
      </c>
      <c r="K58" s="3">
        <v>190500</v>
      </c>
      <c r="M58" s="3">
        <v>158200091323</v>
      </c>
      <c r="O58" s="3">
        <v>114738925489</v>
      </c>
      <c r="Q58" s="3">
        <v>43461165834</v>
      </c>
    </row>
    <row r="59" spans="1:17" ht="24" x14ac:dyDescent="0.25">
      <c r="A59" s="2" t="s">
        <v>61</v>
      </c>
      <c r="C59" s="3">
        <v>1980436</v>
      </c>
      <c r="E59" s="3">
        <v>1682291706195</v>
      </c>
      <c r="G59" s="3">
        <v>1642646400660</v>
      </c>
      <c r="I59" s="3">
        <v>39645305535</v>
      </c>
      <c r="K59" s="3">
        <v>1980436</v>
      </c>
      <c r="M59" s="3">
        <v>1682291706195</v>
      </c>
      <c r="O59" s="3">
        <v>1355967841888</v>
      </c>
      <c r="Q59" s="3">
        <v>326323864307</v>
      </c>
    </row>
    <row r="60" spans="1:17" ht="24" x14ac:dyDescent="0.25">
      <c r="A60" s="2" t="s">
        <v>79</v>
      </c>
      <c r="C60" s="3">
        <v>9805000</v>
      </c>
      <c r="E60" s="3">
        <v>9202879136955</v>
      </c>
      <c r="G60" s="3">
        <v>9337795453801</v>
      </c>
      <c r="I60" s="3">
        <v>-134916316845</v>
      </c>
      <c r="K60" s="3">
        <v>9805000</v>
      </c>
      <c r="M60" s="3">
        <v>9202879136955</v>
      </c>
      <c r="O60" s="3">
        <v>9063667937060</v>
      </c>
      <c r="Q60" s="3">
        <v>139211199895</v>
      </c>
    </row>
    <row r="61" spans="1:17" ht="24" x14ac:dyDescent="0.25">
      <c r="A61" s="2" t="s">
        <v>74</v>
      </c>
      <c r="C61" s="3">
        <v>1000000</v>
      </c>
      <c r="E61" s="3">
        <v>946636813438</v>
      </c>
      <c r="G61" s="3">
        <v>940356292365</v>
      </c>
      <c r="I61" s="3">
        <v>6280521073</v>
      </c>
      <c r="K61" s="3">
        <v>1000000</v>
      </c>
      <c r="M61" s="3">
        <v>946636813438</v>
      </c>
      <c r="O61" s="3">
        <v>877554081398</v>
      </c>
      <c r="Q61" s="3">
        <v>69082732040</v>
      </c>
    </row>
    <row r="62" spans="1:17" ht="24" x14ac:dyDescent="0.25">
      <c r="A62" s="2" t="s">
        <v>55</v>
      </c>
      <c r="C62" s="3">
        <v>121200</v>
      </c>
      <c r="E62" s="3">
        <v>113313359197</v>
      </c>
      <c r="G62" s="3">
        <v>110820465295</v>
      </c>
      <c r="I62" s="3">
        <v>2492893902</v>
      </c>
      <c r="K62" s="3">
        <v>121200</v>
      </c>
      <c r="M62" s="3">
        <v>113313359197</v>
      </c>
      <c r="O62" s="3">
        <v>82688454524</v>
      </c>
      <c r="Q62" s="3">
        <v>30624904673</v>
      </c>
    </row>
    <row r="63" spans="1:17" ht="24" x14ac:dyDescent="0.25">
      <c r="A63" s="2" t="s">
        <v>78</v>
      </c>
      <c r="C63" s="3">
        <v>73400</v>
      </c>
      <c r="E63" s="3">
        <v>69876903079</v>
      </c>
      <c r="G63" s="3">
        <v>71131800586</v>
      </c>
      <c r="I63" s="3">
        <v>-1254897506</v>
      </c>
      <c r="K63" s="3">
        <v>73400</v>
      </c>
      <c r="M63" s="3">
        <v>69876903079</v>
      </c>
      <c r="O63" s="3">
        <v>73394403250</v>
      </c>
      <c r="Q63" s="3">
        <v>-3517500170</v>
      </c>
    </row>
    <row r="64" spans="1:17" ht="24" x14ac:dyDescent="0.25">
      <c r="A64" s="2" t="s">
        <v>54</v>
      </c>
      <c r="C64" s="3">
        <v>74000</v>
      </c>
      <c r="E64" s="3">
        <v>72350202876</v>
      </c>
      <c r="G64" s="3">
        <v>70664611412</v>
      </c>
      <c r="I64" s="3">
        <v>1685591464</v>
      </c>
      <c r="K64" s="3">
        <v>74000</v>
      </c>
      <c r="M64" s="3">
        <v>72350202876</v>
      </c>
      <c r="O64" s="3">
        <v>53099830829</v>
      </c>
      <c r="Q64" s="3">
        <v>19250372047</v>
      </c>
    </row>
    <row r="65" spans="1:17" ht="24" x14ac:dyDescent="0.25">
      <c r="A65" s="2" t="s">
        <v>70</v>
      </c>
      <c r="C65" s="3">
        <v>1000000</v>
      </c>
      <c r="E65" s="3">
        <v>939474359617</v>
      </c>
      <c r="G65" s="3">
        <v>932846865002</v>
      </c>
      <c r="I65" s="3">
        <v>6627494615</v>
      </c>
      <c r="K65" s="3">
        <v>1000000</v>
      </c>
      <c r="M65" s="3">
        <v>939474359617</v>
      </c>
      <c r="O65" s="3">
        <v>906971838123</v>
      </c>
      <c r="Q65" s="3">
        <v>32502521494</v>
      </c>
    </row>
    <row r="66" spans="1:17" ht="24" x14ac:dyDescent="0.25">
      <c r="A66" s="2" t="s">
        <v>67</v>
      </c>
      <c r="C66" s="3">
        <v>2373000</v>
      </c>
      <c r="E66" s="3">
        <v>2211562275517</v>
      </c>
      <c r="G66" s="3">
        <v>2193524105032</v>
      </c>
      <c r="I66" s="3">
        <v>18038170485</v>
      </c>
      <c r="K66" s="3">
        <v>2373000</v>
      </c>
      <c r="M66" s="3">
        <v>2211562275517</v>
      </c>
      <c r="O66" s="3">
        <v>2035319116033</v>
      </c>
      <c r="Q66" s="3">
        <v>176243159484</v>
      </c>
    </row>
    <row r="67" spans="1:17" ht="24" x14ac:dyDescent="0.25">
      <c r="A67" s="2" t="s">
        <v>50</v>
      </c>
      <c r="C67" s="3">
        <v>100000</v>
      </c>
      <c r="E67" s="3">
        <v>93982633277</v>
      </c>
      <c r="G67" s="3">
        <v>93105100194</v>
      </c>
      <c r="I67" s="3">
        <v>877533083</v>
      </c>
      <c r="K67" s="3">
        <v>100000</v>
      </c>
      <c r="M67" s="3">
        <v>93982633277</v>
      </c>
      <c r="O67" s="3">
        <v>87311757010</v>
      </c>
      <c r="Q67" s="3">
        <v>6670876267</v>
      </c>
    </row>
    <row r="68" spans="1:17" ht="24" x14ac:dyDescent="0.25">
      <c r="A68" s="2" t="s">
        <v>66</v>
      </c>
      <c r="C68" s="3">
        <v>335030</v>
      </c>
      <c r="E68" s="3">
        <v>330670501341</v>
      </c>
      <c r="G68" s="3">
        <v>328217598729</v>
      </c>
      <c r="I68" s="3">
        <v>2452902612</v>
      </c>
      <c r="K68" s="3">
        <v>335030</v>
      </c>
      <c r="M68" s="3">
        <v>330670501341</v>
      </c>
      <c r="O68" s="3">
        <v>306058965869</v>
      </c>
      <c r="Q68" s="3">
        <v>24611535472</v>
      </c>
    </row>
    <row r="69" spans="1:17" ht="24" x14ac:dyDescent="0.25">
      <c r="A69" s="2" t="s">
        <v>25</v>
      </c>
      <c r="C69" s="3" t="s">
        <v>25</v>
      </c>
      <c r="E69" s="5">
        <f>SUM(E8:E68)</f>
        <v>111501006121613</v>
      </c>
      <c r="F69" s="2"/>
      <c r="G69" s="5">
        <f>SUM(G8:G68)</f>
        <v>112439997020717</v>
      </c>
      <c r="H69" s="2"/>
      <c r="I69" s="5">
        <f>SUM(I8:I68)</f>
        <v>-938990899090</v>
      </c>
      <c r="K69" s="3" t="s">
        <v>25</v>
      </c>
      <c r="M69" s="5">
        <f>SUM(M8:M68)</f>
        <v>111501006121613</v>
      </c>
      <c r="N69" s="2"/>
      <c r="O69" s="5">
        <f>SUM(O8:O68)</f>
        <v>108769476316394</v>
      </c>
      <c r="P69" s="2"/>
      <c r="Q69" s="5">
        <f>SUM(Q8:Q68)</f>
        <v>2731529805235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C0965-A672-4745-B31A-6F8E5F713FA8}">
  <dimension ref="A2:Y12"/>
  <sheetViews>
    <sheetView rightToLeft="1" topLeftCell="D1" workbookViewId="0">
      <selection activeCell="Y11" sqref="X11:Y11"/>
    </sheetView>
  </sheetViews>
  <sheetFormatPr defaultRowHeight="22.5" x14ac:dyDescent="0.25"/>
  <cols>
    <col min="1" max="1" width="48" style="3" bestFit="1" customWidth="1"/>
    <col min="2" max="2" width="1" style="3" customWidth="1"/>
    <col min="3" max="3" width="21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8" style="3" customWidth="1"/>
    <col min="10" max="10" width="1" style="3" customWidth="1"/>
    <col min="11" max="11" width="26" style="3" customWidth="1"/>
    <col min="12" max="12" width="1" style="3" customWidth="1"/>
    <col min="13" max="13" width="18" style="3" customWidth="1"/>
    <col min="14" max="14" width="1" style="3" customWidth="1"/>
    <col min="15" max="15" width="22" style="3" customWidth="1"/>
    <col min="16" max="16" width="1" style="3" customWidth="1"/>
    <col min="17" max="17" width="21" style="3" customWidth="1"/>
    <col min="18" max="18" width="1" style="3" customWidth="1"/>
    <col min="19" max="19" width="16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4" x14ac:dyDescent="0.2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4.75" thickBot="1" x14ac:dyDescent="0.3">
      <c r="A6" s="23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 thickBot="1" x14ac:dyDescent="0.3">
      <c r="A7" s="23" t="s">
        <v>3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12</v>
      </c>
      <c r="U7" s="23" t="s">
        <v>8</v>
      </c>
      <c r="W7" s="23" t="s">
        <v>9</v>
      </c>
      <c r="Y7" s="23" t="s">
        <v>13</v>
      </c>
    </row>
    <row r="8" spans="1:25" ht="24.75" thickBot="1" x14ac:dyDescent="0.3">
      <c r="A8" s="23" t="s">
        <v>3</v>
      </c>
      <c r="C8" s="23" t="s">
        <v>7</v>
      </c>
      <c r="E8" s="23" t="s">
        <v>8</v>
      </c>
      <c r="G8" s="23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5" ht="24" x14ac:dyDescent="0.25">
      <c r="A9" s="2" t="s">
        <v>17</v>
      </c>
      <c r="C9" s="3">
        <v>156061263</v>
      </c>
      <c r="E9" s="3">
        <v>1999999994751</v>
      </c>
      <c r="G9" s="3">
        <v>2001641759238</v>
      </c>
      <c r="I9" s="3">
        <v>77379556</v>
      </c>
      <c r="K9" s="3">
        <v>999999989850.35999</v>
      </c>
      <c r="M9" s="3">
        <v>0</v>
      </c>
      <c r="O9" s="3">
        <v>0</v>
      </c>
      <c r="Q9" s="3">
        <v>233440819</v>
      </c>
      <c r="S9" s="3">
        <v>13151</v>
      </c>
      <c r="U9" s="3">
        <v>2999999984601</v>
      </c>
      <c r="W9" s="3">
        <v>3069980210669</v>
      </c>
      <c r="Y9" s="10">
        <v>1.5659240564454308E-2</v>
      </c>
    </row>
    <row r="10" spans="1:25" ht="24" x14ac:dyDescent="0.25">
      <c r="A10" s="2" t="s">
        <v>18</v>
      </c>
      <c r="C10" s="3">
        <v>128799567</v>
      </c>
      <c r="E10" s="3">
        <v>1739371951782</v>
      </c>
      <c r="G10" s="3">
        <v>1960587008874</v>
      </c>
      <c r="I10" s="3">
        <v>0</v>
      </c>
      <c r="K10" s="3">
        <v>0</v>
      </c>
      <c r="M10" s="3">
        <v>0</v>
      </c>
      <c r="O10" s="3">
        <v>0</v>
      </c>
      <c r="Q10" s="3">
        <v>128799567</v>
      </c>
      <c r="S10" s="3">
        <v>15621</v>
      </c>
      <c r="U10" s="3">
        <v>1739371951782</v>
      </c>
      <c r="W10" s="3">
        <v>2011978036107</v>
      </c>
      <c r="Y10" s="10">
        <v>1.0262622530368739E-2</v>
      </c>
    </row>
    <row r="11" spans="1:25" ht="24.75" thickBot="1" x14ac:dyDescent="0.3">
      <c r="A11" s="2" t="s">
        <v>19</v>
      </c>
      <c r="C11" s="3">
        <v>1666431</v>
      </c>
      <c r="E11" s="3">
        <v>200065086578</v>
      </c>
      <c r="G11" s="3">
        <v>275221725102.85303</v>
      </c>
      <c r="I11" s="3">
        <v>0</v>
      </c>
      <c r="K11" s="3">
        <v>0</v>
      </c>
      <c r="M11" s="3">
        <v>0</v>
      </c>
      <c r="O11" s="3">
        <v>0</v>
      </c>
      <c r="Q11" s="3">
        <v>1666431</v>
      </c>
      <c r="S11" s="3">
        <v>181960</v>
      </c>
      <c r="U11" s="3">
        <v>200065086578</v>
      </c>
      <c r="W11" s="3">
        <v>301502989781.487</v>
      </c>
      <c r="Y11" s="10">
        <v>1.5378952058005813E-3</v>
      </c>
    </row>
    <row r="12" spans="1:25" s="2" customFormat="1" ht="24.75" thickBot="1" x14ac:dyDescent="0.3">
      <c r="A12" s="2" t="s">
        <v>25</v>
      </c>
      <c r="C12" s="2" t="s">
        <v>25</v>
      </c>
      <c r="E12" s="5">
        <f>SUM(E9:E11)</f>
        <v>3939437033111</v>
      </c>
      <c r="G12" s="5">
        <f>SUM(G9:G11)</f>
        <v>4237450493214.853</v>
      </c>
      <c r="I12" s="2" t="s">
        <v>25</v>
      </c>
      <c r="K12" s="5">
        <f>SUM(K9:K11)</f>
        <v>999999989850.35999</v>
      </c>
      <c r="M12" s="2" t="s">
        <v>25</v>
      </c>
      <c r="O12" s="5">
        <f>SUM(O9:O11)</f>
        <v>0</v>
      </c>
      <c r="Q12" s="2" t="s">
        <v>25</v>
      </c>
      <c r="S12" s="2" t="s">
        <v>25</v>
      </c>
      <c r="U12" s="5">
        <f>SUM(U9:U11)</f>
        <v>4939437022961</v>
      </c>
      <c r="W12" s="5">
        <f>SUM(W9:W11)</f>
        <v>5383461236557.4873</v>
      </c>
      <c r="Y12" s="22">
        <f>SUM(Y9:Y11)</f>
        <v>2.7459758300623631E-2</v>
      </c>
    </row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1"/>
  <sheetViews>
    <sheetView rightToLeft="1" workbookViewId="0">
      <selection activeCell="A19" sqref="A19"/>
    </sheetView>
  </sheetViews>
  <sheetFormatPr defaultRowHeight="22.5" x14ac:dyDescent="0.25"/>
  <cols>
    <col min="1" max="1" width="35.28515625" style="3" bestFit="1" customWidth="1"/>
    <col min="2" max="2" width="1" style="3" customWidth="1"/>
    <col min="3" max="3" width="21" style="3" customWidth="1"/>
    <col min="4" max="4" width="1" style="3" customWidth="1"/>
    <col min="5" max="5" width="15" style="3" customWidth="1"/>
    <col min="6" max="6" width="1" style="3" customWidth="1"/>
    <col min="7" max="7" width="20" style="3" customWidth="1"/>
    <col min="8" max="8" width="1" style="3" customWidth="1"/>
    <col min="9" max="9" width="27" style="3" customWidth="1"/>
    <col min="10" max="10" width="1" style="3" customWidth="1"/>
    <col min="11" max="11" width="21" style="3" customWidth="1"/>
    <col min="12" max="12" width="1" style="3" customWidth="1"/>
    <col min="13" max="13" width="15" style="3" customWidth="1"/>
    <col min="14" max="14" width="1" style="3" customWidth="1"/>
    <col min="15" max="15" width="20" style="3" customWidth="1"/>
    <col min="16" max="16" width="1" style="3" customWidth="1"/>
    <col min="17" max="17" width="27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</row>
    <row r="3" spans="1:17" ht="24" x14ac:dyDescent="0.2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</row>
    <row r="4" spans="1:17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</row>
    <row r="6" spans="1:17" ht="24" x14ac:dyDescent="0.25">
      <c r="A6" s="23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H6" s="23" t="s">
        <v>4</v>
      </c>
      <c r="I6" s="23" t="s">
        <v>4</v>
      </c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</row>
    <row r="7" spans="1:17" ht="24" x14ac:dyDescent="0.25">
      <c r="A7" s="23" t="s">
        <v>3</v>
      </c>
      <c r="C7" s="23" t="s">
        <v>26</v>
      </c>
      <c r="E7" s="23" t="s">
        <v>27</v>
      </c>
      <c r="G7" s="23" t="s">
        <v>28</v>
      </c>
      <c r="I7" s="23" t="s">
        <v>29</v>
      </c>
      <c r="K7" s="23" t="s">
        <v>26</v>
      </c>
      <c r="M7" s="23" t="s">
        <v>27</v>
      </c>
      <c r="O7" s="23" t="s">
        <v>28</v>
      </c>
      <c r="Q7" s="23" t="s">
        <v>29</v>
      </c>
    </row>
    <row r="8" spans="1:17" ht="24" x14ac:dyDescent="0.25">
      <c r="A8" s="2" t="s">
        <v>30</v>
      </c>
      <c r="C8" s="3">
        <v>29000000</v>
      </c>
      <c r="E8" s="3">
        <v>6167</v>
      </c>
      <c r="G8" s="3" t="s">
        <v>31</v>
      </c>
      <c r="I8" s="33">
        <v>1</v>
      </c>
      <c r="K8" s="3">
        <v>27000000</v>
      </c>
      <c r="M8" s="3">
        <v>6167</v>
      </c>
      <c r="O8" s="3" t="s">
        <v>31</v>
      </c>
      <c r="Q8" s="33">
        <v>1</v>
      </c>
    </row>
    <row r="9" spans="1:17" ht="24" x14ac:dyDescent="0.25">
      <c r="A9" s="2" t="s">
        <v>32</v>
      </c>
      <c r="C9" s="3">
        <v>494909484</v>
      </c>
      <c r="E9" s="3">
        <v>7485</v>
      </c>
      <c r="G9" s="3" t="s">
        <v>33</v>
      </c>
      <c r="I9" s="33">
        <v>1</v>
      </c>
      <c r="K9" s="3">
        <v>494909484</v>
      </c>
      <c r="M9" s="3">
        <v>7485</v>
      </c>
      <c r="O9" s="3" t="s">
        <v>33</v>
      </c>
      <c r="Q9" s="33">
        <v>1</v>
      </c>
    </row>
    <row r="10" spans="1:17" ht="24" x14ac:dyDescent="0.25">
      <c r="A10" s="2" t="s">
        <v>34</v>
      </c>
      <c r="C10" s="3">
        <v>540123452</v>
      </c>
      <c r="E10" s="3">
        <v>4810</v>
      </c>
      <c r="G10" s="3" t="s">
        <v>35</v>
      </c>
      <c r="I10" s="33">
        <v>1</v>
      </c>
      <c r="K10" s="3">
        <v>540123452</v>
      </c>
      <c r="M10" s="3">
        <v>4810</v>
      </c>
      <c r="O10" s="3" t="s">
        <v>35</v>
      </c>
      <c r="Q10" s="33">
        <v>1</v>
      </c>
    </row>
    <row r="11" spans="1:17" ht="24" x14ac:dyDescent="0.25">
      <c r="A11" s="2" t="s">
        <v>36</v>
      </c>
      <c r="C11" s="3">
        <v>19342254498</v>
      </c>
      <c r="E11" s="3">
        <v>470</v>
      </c>
      <c r="G11" s="3" t="s">
        <v>37</v>
      </c>
      <c r="I11" s="33">
        <v>1</v>
      </c>
      <c r="K11" s="3">
        <v>19342254498</v>
      </c>
      <c r="M11" s="3">
        <v>470</v>
      </c>
      <c r="O11" s="3" t="s">
        <v>37</v>
      </c>
      <c r="Q11" s="33">
        <v>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65"/>
  <sheetViews>
    <sheetView rightToLeft="1" topLeftCell="A28" zoomScale="55" zoomScaleNormal="55" workbookViewId="0">
      <selection activeCell="Y57" sqref="Y57"/>
    </sheetView>
  </sheetViews>
  <sheetFormatPr defaultRowHeight="22.5" x14ac:dyDescent="0.25"/>
  <cols>
    <col min="1" max="1" width="39.5703125" style="3" bestFit="1" customWidth="1"/>
    <col min="2" max="2" width="1" style="3" customWidth="1"/>
    <col min="3" max="3" width="18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17" style="3" customWidth="1"/>
    <col min="10" max="10" width="1" style="3" customWidth="1"/>
    <col min="11" max="11" width="23" style="3" customWidth="1"/>
    <col min="12" max="12" width="1" style="3" customWidth="1"/>
    <col min="13" max="13" width="11" style="3" customWidth="1"/>
    <col min="14" max="14" width="1" style="3" customWidth="1"/>
    <col min="15" max="15" width="24" style="3" customWidth="1"/>
    <col min="16" max="16" width="1" style="3" customWidth="1"/>
    <col min="17" max="17" width="18" style="3" customWidth="1"/>
    <col min="18" max="18" width="1" style="3" customWidth="1"/>
    <col min="19" max="19" width="23" style="3" customWidth="1"/>
    <col min="20" max="20" width="1" style="3" customWidth="1"/>
    <col min="21" max="21" width="24" style="3" customWidth="1"/>
    <col min="22" max="22" width="1" style="3" customWidth="1"/>
    <col min="23" max="23" width="24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  <c r="V2" s="24" t="s">
        <v>0</v>
      </c>
      <c r="W2" s="24" t="s">
        <v>0</v>
      </c>
      <c r="X2" s="24" t="s">
        <v>0</v>
      </c>
      <c r="Y2" s="24" t="s">
        <v>0</v>
      </c>
    </row>
    <row r="3" spans="1:25" ht="24" x14ac:dyDescent="0.2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</row>
    <row r="4" spans="1:25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  <c r="V4" s="24" t="s">
        <v>2</v>
      </c>
      <c r="W4" s="24" t="s">
        <v>2</v>
      </c>
      <c r="X4" s="24" t="s">
        <v>2</v>
      </c>
      <c r="Y4" s="24" t="s">
        <v>2</v>
      </c>
    </row>
    <row r="6" spans="1:25" ht="24.75" thickBot="1" x14ac:dyDescent="0.3">
      <c r="A6" s="4" t="s">
        <v>38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5" ht="24.75" thickBot="1" x14ac:dyDescent="0.3">
      <c r="A7" s="23" t="s">
        <v>39</v>
      </c>
      <c r="C7" s="23" t="s">
        <v>7</v>
      </c>
      <c r="E7" s="23" t="s">
        <v>8</v>
      </c>
      <c r="G7" s="23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3" t="s">
        <v>7</v>
      </c>
      <c r="S7" s="23" t="s">
        <v>40</v>
      </c>
      <c r="U7" s="23" t="s">
        <v>8</v>
      </c>
      <c r="W7" s="23" t="s">
        <v>9</v>
      </c>
      <c r="Y7" s="23" t="s">
        <v>13</v>
      </c>
    </row>
    <row r="8" spans="1:25" ht="24.75" thickBot="1" x14ac:dyDescent="0.3">
      <c r="A8" s="23" t="s">
        <v>39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40</v>
      </c>
      <c r="U8" s="23" t="s">
        <v>8</v>
      </c>
      <c r="W8" s="23" t="s">
        <v>9</v>
      </c>
      <c r="Y8" s="23" t="s">
        <v>13</v>
      </c>
    </row>
    <row r="9" spans="1:25" ht="24" x14ac:dyDescent="0.25">
      <c r="A9" s="2" t="s">
        <v>41</v>
      </c>
      <c r="C9" s="3">
        <v>3207600</v>
      </c>
      <c r="E9" s="3">
        <v>4947864134400</v>
      </c>
      <c r="G9" s="3">
        <v>4944276932902</v>
      </c>
      <c r="I9" s="3">
        <v>0</v>
      </c>
      <c r="K9" s="3">
        <v>0</v>
      </c>
      <c r="M9" s="3">
        <v>0</v>
      </c>
      <c r="O9" s="3">
        <v>0</v>
      </c>
      <c r="Q9" s="3">
        <v>3207600</v>
      </c>
      <c r="S9" s="3">
        <v>1655200</v>
      </c>
      <c r="U9" s="3">
        <v>4947864134400</v>
      </c>
      <c r="W9" s="3">
        <v>5305371256402</v>
      </c>
      <c r="Y9" s="10">
        <v>2.706143984219234E-2</v>
      </c>
    </row>
    <row r="10" spans="1:25" ht="24" x14ac:dyDescent="0.25">
      <c r="A10" s="2" t="s">
        <v>42</v>
      </c>
      <c r="C10" s="3">
        <v>1129130</v>
      </c>
      <c r="E10" s="3">
        <v>2000146594543</v>
      </c>
      <c r="G10" s="3">
        <v>1999841595550</v>
      </c>
      <c r="I10" s="3">
        <v>0</v>
      </c>
      <c r="K10" s="3">
        <v>0</v>
      </c>
      <c r="M10" s="3">
        <v>0</v>
      </c>
      <c r="O10" s="3">
        <v>0</v>
      </c>
      <c r="Q10" s="3">
        <v>1129130</v>
      </c>
      <c r="S10" s="3">
        <v>1849912</v>
      </c>
      <c r="U10" s="3">
        <v>2000146594543</v>
      </c>
      <c r="W10" s="3">
        <v>2088632376789</v>
      </c>
      <c r="Y10" s="10">
        <v>1.0653618132515471E-2</v>
      </c>
    </row>
    <row r="11" spans="1:25" ht="24" x14ac:dyDescent="0.25">
      <c r="A11" s="2" t="s">
        <v>43</v>
      </c>
      <c r="C11" s="3">
        <v>4360</v>
      </c>
      <c r="E11" s="3">
        <v>15008401205</v>
      </c>
      <c r="G11" s="3">
        <v>22432642802</v>
      </c>
      <c r="I11" s="3">
        <v>0</v>
      </c>
      <c r="K11" s="3">
        <v>0</v>
      </c>
      <c r="M11" s="3">
        <v>0</v>
      </c>
      <c r="O11" s="3">
        <v>0</v>
      </c>
      <c r="Q11" s="3">
        <v>4360</v>
      </c>
      <c r="S11" s="3">
        <v>4477373</v>
      </c>
      <c r="U11" s="3">
        <v>15008401205</v>
      </c>
      <c r="W11" s="3">
        <v>19507193713</v>
      </c>
      <c r="Y11" s="10">
        <v>9.9501566175474174E-5</v>
      </c>
    </row>
    <row r="12" spans="1:25" ht="24" x14ac:dyDescent="0.25">
      <c r="A12" s="2" t="s">
        <v>44</v>
      </c>
      <c r="C12" s="3">
        <v>460251</v>
      </c>
      <c r="E12" s="3">
        <v>1979976789450</v>
      </c>
      <c r="G12" s="3">
        <v>1979976789450</v>
      </c>
      <c r="I12" s="3">
        <v>0</v>
      </c>
      <c r="K12" s="3">
        <v>0</v>
      </c>
      <c r="M12" s="3">
        <v>0</v>
      </c>
      <c r="O12" s="3">
        <v>0</v>
      </c>
      <c r="Q12" s="3">
        <v>460251</v>
      </c>
      <c r="S12" s="3">
        <v>4531152</v>
      </c>
      <c r="U12" s="3">
        <v>1979976789450</v>
      </c>
      <c r="W12" s="3">
        <v>2085467356101</v>
      </c>
      <c r="Y12" s="10">
        <v>1.0637474113028756E-2</v>
      </c>
    </row>
    <row r="13" spans="1:25" ht="24" x14ac:dyDescent="0.25">
      <c r="A13" s="2" t="s">
        <v>45</v>
      </c>
      <c r="C13" s="3">
        <v>362205</v>
      </c>
      <c r="E13" s="3">
        <v>1349985121650</v>
      </c>
      <c r="G13" s="3">
        <v>1660305079126</v>
      </c>
      <c r="I13" s="3">
        <v>0</v>
      </c>
      <c r="K13" s="3">
        <v>0</v>
      </c>
      <c r="M13" s="3">
        <v>0</v>
      </c>
      <c r="O13" s="3">
        <v>0</v>
      </c>
      <c r="Q13" s="3">
        <v>362205</v>
      </c>
      <c r="S13" s="3">
        <v>4668723</v>
      </c>
      <c r="U13" s="3">
        <v>1349985121650</v>
      </c>
      <c r="W13" s="3">
        <v>1689808813974</v>
      </c>
      <c r="Y13" s="10">
        <v>8.6193137773314058E-3</v>
      </c>
    </row>
    <row r="14" spans="1:25" ht="24" x14ac:dyDescent="0.25">
      <c r="A14" s="2" t="s">
        <v>46</v>
      </c>
      <c r="C14" s="3">
        <v>252190</v>
      </c>
      <c r="E14" s="3">
        <v>735998861700</v>
      </c>
      <c r="G14" s="3">
        <v>706172958013</v>
      </c>
      <c r="I14" s="3">
        <v>0</v>
      </c>
      <c r="K14" s="3">
        <v>0</v>
      </c>
      <c r="M14" s="3">
        <v>0</v>
      </c>
      <c r="O14" s="3">
        <v>0</v>
      </c>
      <c r="Q14" s="3">
        <v>252190</v>
      </c>
      <c r="S14" s="3">
        <v>2966668</v>
      </c>
      <c r="U14" s="3">
        <v>735998861700</v>
      </c>
      <c r="W14" s="3">
        <v>747621584017</v>
      </c>
      <c r="Y14" s="10">
        <v>3.8134402933983078E-3</v>
      </c>
    </row>
    <row r="15" spans="1:25" ht="24" x14ac:dyDescent="0.25">
      <c r="A15" s="2" t="s">
        <v>47</v>
      </c>
      <c r="C15" s="3">
        <v>963700</v>
      </c>
      <c r="E15" s="3">
        <v>3999707714200</v>
      </c>
      <c r="G15" s="3">
        <v>4102341122370</v>
      </c>
      <c r="I15" s="3">
        <v>0</v>
      </c>
      <c r="K15" s="3">
        <v>0</v>
      </c>
      <c r="M15" s="3">
        <v>0</v>
      </c>
      <c r="O15" s="3">
        <v>0</v>
      </c>
      <c r="Q15" s="3">
        <v>963700</v>
      </c>
      <c r="S15" s="3">
        <v>4344884</v>
      </c>
      <c r="U15" s="3">
        <v>3999707714200</v>
      </c>
      <c r="W15" s="3">
        <v>4184129349583</v>
      </c>
      <c r="Y15" s="10">
        <v>2.1342250940319895E-2</v>
      </c>
    </row>
    <row r="16" spans="1:25" ht="24" x14ac:dyDescent="0.25">
      <c r="A16" s="2" t="s">
        <v>48</v>
      </c>
      <c r="C16" s="3">
        <v>84110</v>
      </c>
      <c r="E16" s="3">
        <v>222997478600</v>
      </c>
      <c r="G16" s="3">
        <v>248973349035</v>
      </c>
      <c r="I16" s="3">
        <v>0</v>
      </c>
      <c r="K16" s="3">
        <v>0</v>
      </c>
      <c r="M16" s="3">
        <v>0</v>
      </c>
      <c r="O16" s="3">
        <v>0</v>
      </c>
      <c r="Q16" s="3">
        <v>84110</v>
      </c>
      <c r="S16" s="3">
        <v>3022871</v>
      </c>
      <c r="U16" s="3">
        <v>222997478600</v>
      </c>
      <c r="W16" s="3">
        <v>254069348648</v>
      </c>
      <c r="Y16" s="10">
        <v>1.2959474581323953E-3</v>
      </c>
    </row>
    <row r="17" spans="1:25" ht="24" x14ac:dyDescent="0.25">
      <c r="A17" s="2" t="s">
        <v>49</v>
      </c>
      <c r="C17" s="3">
        <v>1440000</v>
      </c>
      <c r="E17" s="3">
        <v>1440000000000</v>
      </c>
      <c r="G17" s="3">
        <v>1439890200000</v>
      </c>
      <c r="I17" s="3">
        <v>0</v>
      </c>
      <c r="K17" s="3">
        <v>0</v>
      </c>
      <c r="M17" s="3">
        <v>0</v>
      </c>
      <c r="O17" s="3">
        <v>0</v>
      </c>
      <c r="Q17" s="3">
        <v>1440000</v>
      </c>
      <c r="S17" s="3">
        <v>1000000</v>
      </c>
      <c r="U17" s="3">
        <v>1440000000000</v>
      </c>
      <c r="W17" s="3">
        <v>1439890200000</v>
      </c>
      <c r="Y17" s="10">
        <v>7.3445382318235624E-3</v>
      </c>
    </row>
    <row r="18" spans="1:25" ht="24" x14ac:dyDescent="0.25">
      <c r="A18" s="2" t="s">
        <v>50</v>
      </c>
      <c r="C18" s="3">
        <v>100000</v>
      </c>
      <c r="E18" s="3">
        <v>87311757010</v>
      </c>
      <c r="G18" s="3">
        <v>93105100194</v>
      </c>
      <c r="I18" s="3">
        <v>0</v>
      </c>
      <c r="K18" s="3">
        <v>0</v>
      </c>
      <c r="M18" s="3">
        <v>0</v>
      </c>
      <c r="O18" s="3">
        <v>0</v>
      </c>
      <c r="Q18" s="3">
        <v>100000</v>
      </c>
      <c r="S18" s="3">
        <v>939898</v>
      </c>
      <c r="U18" s="3">
        <v>87311757010</v>
      </c>
      <c r="W18" s="3">
        <v>93982633277</v>
      </c>
      <c r="Y18" s="10">
        <v>4.7938311076107046E-4</v>
      </c>
    </row>
    <row r="19" spans="1:25" ht="24" x14ac:dyDescent="0.25">
      <c r="A19" s="2" t="s">
        <v>51</v>
      </c>
      <c r="C19" s="3">
        <v>46184</v>
      </c>
      <c r="E19" s="3">
        <v>26340592963</v>
      </c>
      <c r="G19" s="3">
        <v>29925411853</v>
      </c>
      <c r="I19" s="3">
        <v>0</v>
      </c>
      <c r="K19" s="3">
        <v>0</v>
      </c>
      <c r="M19" s="3">
        <v>0</v>
      </c>
      <c r="O19" s="3">
        <v>0</v>
      </c>
      <c r="Q19" s="3">
        <v>46184</v>
      </c>
      <c r="S19" s="3">
        <v>664000</v>
      </c>
      <c r="U19" s="3">
        <v>26340592963</v>
      </c>
      <c r="W19" s="3">
        <v>30663837704</v>
      </c>
      <c r="Y19" s="10">
        <v>1.564089597605851E-4</v>
      </c>
    </row>
    <row r="20" spans="1:25" ht="24" x14ac:dyDescent="0.25">
      <c r="A20" s="2" t="s">
        <v>52</v>
      </c>
      <c r="C20" s="3">
        <v>73594</v>
      </c>
      <c r="E20" s="3">
        <v>40178911377</v>
      </c>
      <c r="G20" s="3">
        <v>45555627758</v>
      </c>
      <c r="I20" s="3">
        <v>0</v>
      </c>
      <c r="K20" s="3">
        <v>0</v>
      </c>
      <c r="M20" s="3">
        <v>0</v>
      </c>
      <c r="O20" s="3">
        <v>0</v>
      </c>
      <c r="Q20" s="3">
        <v>73594</v>
      </c>
      <c r="S20" s="3">
        <v>633490</v>
      </c>
      <c r="U20" s="3">
        <v>40178911377</v>
      </c>
      <c r="W20" s="3">
        <v>46617508203</v>
      </c>
      <c r="Y20" s="10">
        <v>2.3778484725382675E-4</v>
      </c>
    </row>
    <row r="21" spans="1:25" ht="24" x14ac:dyDescent="0.25">
      <c r="A21" s="2" t="s">
        <v>53</v>
      </c>
      <c r="C21" s="3">
        <v>339795</v>
      </c>
      <c r="E21" s="3">
        <v>180862074280</v>
      </c>
      <c r="G21" s="3">
        <v>204612344069</v>
      </c>
      <c r="I21" s="3">
        <v>0</v>
      </c>
      <c r="K21" s="3">
        <v>0</v>
      </c>
      <c r="M21" s="3">
        <v>0</v>
      </c>
      <c r="O21" s="3">
        <v>0</v>
      </c>
      <c r="Q21" s="3">
        <v>339795</v>
      </c>
      <c r="S21" s="3">
        <v>618100</v>
      </c>
      <c r="U21" s="3">
        <v>180862074280</v>
      </c>
      <c r="W21" s="3">
        <v>210011274919</v>
      </c>
      <c r="Y21" s="10">
        <v>1.0712176787900942E-3</v>
      </c>
    </row>
    <row r="22" spans="1:25" ht="24" x14ac:dyDescent="0.25">
      <c r="A22" s="2" t="s">
        <v>54</v>
      </c>
      <c r="C22" s="3">
        <v>74000</v>
      </c>
      <c r="E22" s="3">
        <v>52116669529</v>
      </c>
      <c r="G22" s="3">
        <v>70664611412</v>
      </c>
      <c r="I22" s="3">
        <v>0</v>
      </c>
      <c r="K22" s="3">
        <v>0</v>
      </c>
      <c r="M22" s="3">
        <v>0</v>
      </c>
      <c r="O22" s="3">
        <v>0</v>
      </c>
      <c r="Q22" s="3">
        <v>74000</v>
      </c>
      <c r="S22" s="3">
        <v>977780</v>
      </c>
      <c r="U22" s="3">
        <v>52116669529</v>
      </c>
      <c r="W22" s="3">
        <v>72350202876</v>
      </c>
      <c r="Y22" s="10">
        <v>3.6904121654760414E-4</v>
      </c>
    </row>
    <row r="23" spans="1:25" ht="24" x14ac:dyDescent="0.25">
      <c r="A23" s="2" t="s">
        <v>55</v>
      </c>
      <c r="C23" s="3">
        <v>121200</v>
      </c>
      <c r="E23" s="3">
        <v>81952746365</v>
      </c>
      <c r="G23" s="3">
        <v>110820465295</v>
      </c>
      <c r="I23" s="3">
        <v>0</v>
      </c>
      <c r="K23" s="3">
        <v>0</v>
      </c>
      <c r="M23" s="3">
        <v>0</v>
      </c>
      <c r="O23" s="3">
        <v>0</v>
      </c>
      <c r="Q23" s="3">
        <v>121200</v>
      </c>
      <c r="S23" s="3">
        <v>935000</v>
      </c>
      <c r="U23" s="3">
        <v>81952746365</v>
      </c>
      <c r="W23" s="3">
        <v>113313359197</v>
      </c>
      <c r="Y23" s="10">
        <v>5.7798455659933143E-4</v>
      </c>
    </row>
    <row r="24" spans="1:25" ht="24" x14ac:dyDescent="0.25">
      <c r="A24" s="2" t="s">
        <v>56</v>
      </c>
      <c r="C24" s="3">
        <v>305135</v>
      </c>
      <c r="E24" s="3">
        <v>201537934978</v>
      </c>
      <c r="G24" s="3">
        <v>255012386822</v>
      </c>
      <c r="I24" s="3">
        <v>0</v>
      </c>
      <c r="K24" s="3">
        <v>0</v>
      </c>
      <c r="M24" s="3">
        <v>0</v>
      </c>
      <c r="O24" s="3">
        <v>0</v>
      </c>
      <c r="Q24" s="3">
        <v>305135</v>
      </c>
      <c r="S24" s="3">
        <v>855000</v>
      </c>
      <c r="U24" s="3">
        <v>201537934978</v>
      </c>
      <c r="W24" s="3">
        <v>260870532105</v>
      </c>
      <c r="Y24" s="10">
        <v>1.3306386810614647E-3</v>
      </c>
    </row>
    <row r="25" spans="1:25" ht="24" x14ac:dyDescent="0.25">
      <c r="A25" s="2" t="s">
        <v>57</v>
      </c>
      <c r="C25" s="3">
        <v>201535</v>
      </c>
      <c r="E25" s="3">
        <v>117862644132</v>
      </c>
      <c r="G25" s="3">
        <v>156129350829</v>
      </c>
      <c r="I25" s="3">
        <v>0</v>
      </c>
      <c r="K25" s="3">
        <v>0</v>
      </c>
      <c r="M25" s="3">
        <v>0</v>
      </c>
      <c r="O25" s="3">
        <v>0</v>
      </c>
      <c r="Q25" s="3">
        <v>201535</v>
      </c>
      <c r="S25" s="3">
        <v>795720</v>
      </c>
      <c r="U25" s="3">
        <v>117862644132</v>
      </c>
      <c r="W25" s="3">
        <v>160353202335</v>
      </c>
      <c r="Y25" s="10">
        <v>8.1792363413873287E-4</v>
      </c>
    </row>
    <row r="26" spans="1:25" ht="24" x14ac:dyDescent="0.25">
      <c r="A26" s="2" t="s">
        <v>58</v>
      </c>
      <c r="C26" s="3">
        <v>52417</v>
      </c>
      <c r="E26" s="3">
        <v>27446922399</v>
      </c>
      <c r="G26" s="3">
        <v>31152716714</v>
      </c>
      <c r="I26" s="3">
        <v>0</v>
      </c>
      <c r="K26" s="3">
        <v>0</v>
      </c>
      <c r="M26" s="3">
        <v>0</v>
      </c>
      <c r="O26" s="3">
        <v>0</v>
      </c>
      <c r="Q26" s="3">
        <v>52417</v>
      </c>
      <c r="S26" s="3">
        <v>607100</v>
      </c>
      <c r="U26" s="3">
        <v>27446922399</v>
      </c>
      <c r="W26" s="3">
        <v>31819934244</v>
      </c>
      <c r="Y26" s="10">
        <v>1.6230593387549257E-4</v>
      </c>
    </row>
    <row r="27" spans="1:25" ht="24" x14ac:dyDescent="0.25">
      <c r="A27" s="2" t="s">
        <v>59</v>
      </c>
      <c r="C27" s="3">
        <v>741800</v>
      </c>
      <c r="E27" s="3">
        <v>394707521010</v>
      </c>
      <c r="G27" s="3">
        <v>528959497762</v>
      </c>
      <c r="I27" s="3">
        <v>0</v>
      </c>
      <c r="K27" s="3">
        <v>0</v>
      </c>
      <c r="M27" s="3">
        <v>0</v>
      </c>
      <c r="O27" s="3">
        <v>0</v>
      </c>
      <c r="Q27" s="3">
        <v>741800</v>
      </c>
      <c r="S27" s="3">
        <v>729510</v>
      </c>
      <c r="U27" s="3">
        <v>394707521010</v>
      </c>
      <c r="W27" s="3">
        <v>541109255273</v>
      </c>
      <c r="Y27" s="10">
        <v>2.760069908765352E-3</v>
      </c>
    </row>
    <row r="28" spans="1:25" ht="24" x14ac:dyDescent="0.25">
      <c r="A28" s="2" t="s">
        <v>60</v>
      </c>
      <c r="C28" s="3">
        <v>1010965</v>
      </c>
      <c r="E28" s="3">
        <v>472758218038</v>
      </c>
      <c r="G28" s="3">
        <v>621190623103</v>
      </c>
      <c r="I28" s="3">
        <v>0</v>
      </c>
      <c r="K28" s="3">
        <v>0</v>
      </c>
      <c r="M28" s="3">
        <v>0</v>
      </c>
      <c r="O28" s="3">
        <v>0</v>
      </c>
      <c r="Q28" s="3">
        <v>1010965</v>
      </c>
      <c r="S28" s="3">
        <v>629500</v>
      </c>
      <c r="U28" s="3">
        <v>472758218038</v>
      </c>
      <c r="W28" s="3">
        <v>636353941811</v>
      </c>
      <c r="Y28" s="10">
        <v>3.2458904537321777E-3</v>
      </c>
    </row>
    <row r="29" spans="1:25" ht="24" x14ac:dyDescent="0.25">
      <c r="A29" s="2" t="s">
        <v>61</v>
      </c>
      <c r="C29" s="3">
        <v>1980436</v>
      </c>
      <c r="E29" s="3">
        <v>1355598167093</v>
      </c>
      <c r="G29" s="3">
        <v>1642646400660</v>
      </c>
      <c r="I29" s="3">
        <v>0</v>
      </c>
      <c r="K29" s="3">
        <v>0</v>
      </c>
      <c r="M29" s="3">
        <v>0</v>
      </c>
      <c r="O29" s="3">
        <v>0</v>
      </c>
      <c r="Q29" s="3">
        <v>1980436</v>
      </c>
      <c r="S29" s="3">
        <v>849520</v>
      </c>
      <c r="U29" s="3">
        <v>1355598167093</v>
      </c>
      <c r="W29" s="3">
        <v>1682291706195</v>
      </c>
      <c r="Y29" s="10">
        <v>8.5809707943208923E-3</v>
      </c>
    </row>
    <row r="30" spans="1:25" ht="24" x14ac:dyDescent="0.25">
      <c r="A30" s="2" t="s">
        <v>62</v>
      </c>
      <c r="C30" s="3">
        <v>190500</v>
      </c>
      <c r="E30" s="3">
        <v>115113591793</v>
      </c>
      <c r="G30" s="3">
        <v>154295139098</v>
      </c>
      <c r="I30" s="3">
        <v>0</v>
      </c>
      <c r="K30" s="3">
        <v>0</v>
      </c>
      <c r="M30" s="3">
        <v>0</v>
      </c>
      <c r="O30" s="3">
        <v>0</v>
      </c>
      <c r="Q30" s="3">
        <v>190500</v>
      </c>
      <c r="S30" s="3">
        <v>830510</v>
      </c>
      <c r="U30" s="3">
        <v>115113591793</v>
      </c>
      <c r="W30" s="3">
        <v>158200091323</v>
      </c>
      <c r="Y30" s="10">
        <v>8.069411257884473E-4</v>
      </c>
    </row>
    <row r="31" spans="1:25" ht="24" x14ac:dyDescent="0.25">
      <c r="A31" s="2" t="s">
        <v>63</v>
      </c>
      <c r="C31" s="3">
        <v>1388948</v>
      </c>
      <c r="E31" s="3">
        <v>977669270119</v>
      </c>
      <c r="G31" s="3">
        <v>1211111970110</v>
      </c>
      <c r="I31" s="3">
        <v>0</v>
      </c>
      <c r="K31" s="3">
        <v>0</v>
      </c>
      <c r="M31" s="3">
        <v>0</v>
      </c>
      <c r="O31" s="3">
        <v>0</v>
      </c>
      <c r="Q31" s="3">
        <v>1388948</v>
      </c>
      <c r="S31" s="3">
        <v>894060</v>
      </c>
      <c r="U31" s="3">
        <v>977669270119</v>
      </c>
      <c r="W31" s="3">
        <v>1241708161412</v>
      </c>
      <c r="Y31" s="10">
        <v>6.3336586805422925E-3</v>
      </c>
    </row>
    <row r="32" spans="1:25" ht="24" x14ac:dyDescent="0.25">
      <c r="A32" s="2" t="s">
        <v>64</v>
      </c>
      <c r="C32" s="3">
        <v>5900</v>
      </c>
      <c r="E32" s="3">
        <v>3782326363</v>
      </c>
      <c r="G32" s="3">
        <v>5103936795</v>
      </c>
      <c r="I32" s="3">
        <v>0</v>
      </c>
      <c r="K32" s="3">
        <v>0</v>
      </c>
      <c r="M32" s="3">
        <v>0</v>
      </c>
      <c r="O32" s="3">
        <v>0</v>
      </c>
      <c r="Q32" s="3">
        <v>5900</v>
      </c>
      <c r="S32" s="3">
        <v>885000</v>
      </c>
      <c r="U32" s="3">
        <v>3782326363</v>
      </c>
      <c r="W32" s="3">
        <v>5221101860</v>
      </c>
      <c r="Y32" s="10">
        <v>2.6631601647830588E-5</v>
      </c>
    </row>
    <row r="33" spans="1:25" ht="24" x14ac:dyDescent="0.25">
      <c r="A33" s="2" t="s">
        <v>65</v>
      </c>
      <c r="C33" s="3">
        <v>75000</v>
      </c>
      <c r="E33" s="3">
        <v>47478619967</v>
      </c>
      <c r="G33" s="3">
        <v>62885704599</v>
      </c>
      <c r="I33" s="3">
        <v>0</v>
      </c>
      <c r="K33" s="3">
        <v>0</v>
      </c>
      <c r="M33" s="3">
        <v>0</v>
      </c>
      <c r="O33" s="3">
        <v>0</v>
      </c>
      <c r="Q33" s="3">
        <v>75000</v>
      </c>
      <c r="S33" s="3">
        <v>864200</v>
      </c>
      <c r="U33" s="3">
        <v>47478619967</v>
      </c>
      <c r="W33" s="3">
        <v>64810057856</v>
      </c>
      <c r="Y33" s="10">
        <v>3.3058072603736664E-4</v>
      </c>
    </row>
    <row r="34" spans="1:25" ht="24" x14ac:dyDescent="0.25">
      <c r="A34" s="2" t="s">
        <v>66</v>
      </c>
      <c r="C34" s="3">
        <v>335030</v>
      </c>
      <c r="E34" s="3">
        <v>293365362742</v>
      </c>
      <c r="G34" s="3">
        <v>328217598729</v>
      </c>
      <c r="I34" s="3">
        <v>0</v>
      </c>
      <c r="K34" s="3">
        <v>0</v>
      </c>
      <c r="M34" s="3">
        <v>0</v>
      </c>
      <c r="O34" s="3">
        <v>0</v>
      </c>
      <c r="Q34" s="3">
        <v>335030</v>
      </c>
      <c r="S34" s="3">
        <v>987063</v>
      </c>
      <c r="U34" s="3">
        <v>293365362742</v>
      </c>
      <c r="W34" s="3">
        <v>330670501341</v>
      </c>
      <c r="Y34" s="10">
        <v>1.6866717609684678E-3</v>
      </c>
    </row>
    <row r="35" spans="1:25" ht="24" x14ac:dyDescent="0.25">
      <c r="A35" s="2" t="s">
        <v>67</v>
      </c>
      <c r="C35" s="3">
        <v>2373000</v>
      </c>
      <c r="E35" s="3">
        <v>2009021740000</v>
      </c>
      <c r="G35" s="3">
        <v>2193524105032</v>
      </c>
      <c r="I35" s="3">
        <v>0</v>
      </c>
      <c r="K35" s="3">
        <v>0</v>
      </c>
      <c r="M35" s="3">
        <v>0</v>
      </c>
      <c r="O35" s="3">
        <v>0</v>
      </c>
      <c r="Q35" s="3">
        <v>2373000</v>
      </c>
      <c r="S35" s="3">
        <v>932040</v>
      </c>
      <c r="U35" s="3">
        <v>2009021740000</v>
      </c>
      <c r="W35" s="3">
        <v>2211562275517</v>
      </c>
      <c r="Y35" s="10">
        <v>1.1280654375308147E-2</v>
      </c>
    </row>
    <row r="36" spans="1:25" ht="24" x14ac:dyDescent="0.25">
      <c r="A36" s="2" t="s">
        <v>68</v>
      </c>
      <c r="C36" s="3">
        <v>3000000</v>
      </c>
      <c r="E36" s="3">
        <v>3000000000000</v>
      </c>
      <c r="G36" s="3">
        <v>2940258788171</v>
      </c>
      <c r="I36" s="3">
        <v>0</v>
      </c>
      <c r="K36" s="3">
        <v>0</v>
      </c>
      <c r="M36" s="3">
        <v>0</v>
      </c>
      <c r="O36" s="3">
        <v>0</v>
      </c>
      <c r="Q36" s="3">
        <v>3000000</v>
      </c>
      <c r="S36" s="3">
        <v>987126</v>
      </c>
      <c r="U36" s="3">
        <v>3000000000000</v>
      </c>
      <c r="W36" s="3">
        <v>2961152194927</v>
      </c>
      <c r="Y36" s="10">
        <v>1.5104134680470505E-2</v>
      </c>
    </row>
    <row r="37" spans="1:25" ht="24" x14ac:dyDescent="0.25">
      <c r="A37" s="2" t="s">
        <v>69</v>
      </c>
      <c r="C37" s="3">
        <v>1000000</v>
      </c>
      <c r="E37" s="3">
        <v>1000011326250</v>
      </c>
      <c r="G37" s="3">
        <v>959060866032</v>
      </c>
      <c r="I37" s="3">
        <v>0</v>
      </c>
      <c r="K37" s="3">
        <v>0</v>
      </c>
      <c r="M37" s="3">
        <v>0</v>
      </c>
      <c r="O37" s="3">
        <v>0</v>
      </c>
      <c r="Q37" s="3">
        <v>1000000</v>
      </c>
      <c r="S37" s="3">
        <v>966797</v>
      </c>
      <c r="U37" s="3">
        <v>1000011326250</v>
      </c>
      <c r="W37" s="3">
        <v>966723281728</v>
      </c>
      <c r="Y37" s="10">
        <v>4.9310260617408449E-3</v>
      </c>
    </row>
    <row r="38" spans="1:25" ht="24" x14ac:dyDescent="0.25">
      <c r="A38" s="2" t="s">
        <v>70</v>
      </c>
      <c r="C38" s="3">
        <v>1000000</v>
      </c>
      <c r="E38" s="3">
        <v>907041250000</v>
      </c>
      <c r="G38" s="3">
        <v>932846865002</v>
      </c>
      <c r="I38" s="3">
        <v>0</v>
      </c>
      <c r="K38" s="3">
        <v>0</v>
      </c>
      <c r="M38" s="3">
        <v>0</v>
      </c>
      <c r="O38" s="3">
        <v>0</v>
      </c>
      <c r="Q38" s="3">
        <v>1000000</v>
      </c>
      <c r="S38" s="3">
        <v>939546</v>
      </c>
      <c r="U38" s="3">
        <v>907041250000</v>
      </c>
      <c r="W38" s="3">
        <v>939474359617</v>
      </c>
      <c r="Y38" s="10">
        <v>4.7920357760786311E-3</v>
      </c>
    </row>
    <row r="39" spans="1:25" ht="24" x14ac:dyDescent="0.25">
      <c r="A39" s="2" t="s">
        <v>71</v>
      </c>
      <c r="C39" s="3">
        <v>2000000</v>
      </c>
      <c r="E39" s="3">
        <v>2000000000000</v>
      </c>
      <c r="G39" s="3">
        <v>1999847500000</v>
      </c>
      <c r="I39" s="3">
        <v>0</v>
      </c>
      <c r="K39" s="3">
        <v>0</v>
      </c>
      <c r="M39" s="3">
        <v>0</v>
      </c>
      <c r="O39" s="3">
        <v>0</v>
      </c>
      <c r="Q39" s="3">
        <v>2000000</v>
      </c>
      <c r="S39" s="3">
        <v>1000000</v>
      </c>
      <c r="U39" s="3">
        <v>2000000000000</v>
      </c>
      <c r="W39" s="3">
        <v>1999847500000</v>
      </c>
      <c r="Y39" s="10">
        <v>1.0200747544199392E-2</v>
      </c>
    </row>
    <row r="40" spans="1:25" ht="24" x14ac:dyDescent="0.25">
      <c r="A40" s="2" t="s">
        <v>73</v>
      </c>
      <c r="C40" s="3">
        <v>3500000</v>
      </c>
      <c r="E40" s="3">
        <v>3500000000000</v>
      </c>
      <c r="G40" s="3">
        <v>3421055624616</v>
      </c>
      <c r="I40" s="3">
        <v>0</v>
      </c>
      <c r="K40" s="3">
        <v>0</v>
      </c>
      <c r="M40" s="3">
        <v>0</v>
      </c>
      <c r="O40" s="3">
        <v>0</v>
      </c>
      <c r="Q40" s="3">
        <v>3500000</v>
      </c>
      <c r="S40" s="3">
        <v>983650</v>
      </c>
      <c r="U40" s="3">
        <v>3500000000000</v>
      </c>
      <c r="W40" s="3">
        <v>3442512488406</v>
      </c>
      <c r="Y40" s="10">
        <v>1.7559439313239257E-2</v>
      </c>
    </row>
    <row r="41" spans="1:25" ht="24" x14ac:dyDescent="0.25">
      <c r="A41" s="2" t="s">
        <v>74</v>
      </c>
      <c r="C41" s="3">
        <v>1000000</v>
      </c>
      <c r="E41" s="3">
        <v>857386250000</v>
      </c>
      <c r="G41" s="3">
        <v>940356292365</v>
      </c>
      <c r="I41" s="3">
        <v>0</v>
      </c>
      <c r="K41" s="3">
        <v>0</v>
      </c>
      <c r="M41" s="3">
        <v>0</v>
      </c>
      <c r="O41" s="3">
        <v>0</v>
      </c>
      <c r="Q41" s="3">
        <v>1000000</v>
      </c>
      <c r="S41" s="3">
        <v>946709</v>
      </c>
      <c r="U41" s="3">
        <v>857386250000</v>
      </c>
      <c r="W41" s="3">
        <v>946636813438</v>
      </c>
      <c r="Y41" s="10">
        <v>4.8285697534069059E-3</v>
      </c>
    </row>
    <row r="42" spans="1:25" ht="24" x14ac:dyDescent="0.25">
      <c r="A42" s="2" t="s">
        <v>75</v>
      </c>
      <c r="C42" s="3">
        <v>2257027</v>
      </c>
      <c r="E42" s="3">
        <v>1771427045316</v>
      </c>
      <c r="G42" s="3">
        <v>1771118791764</v>
      </c>
      <c r="I42" s="3">
        <v>0</v>
      </c>
      <c r="K42" s="3">
        <v>0</v>
      </c>
      <c r="M42" s="3">
        <v>0</v>
      </c>
      <c r="O42" s="3">
        <v>0</v>
      </c>
      <c r="Q42" s="3">
        <v>2257027</v>
      </c>
      <c r="S42" s="3">
        <v>784773</v>
      </c>
      <c r="U42" s="3">
        <v>1771427045316</v>
      </c>
      <c r="W42" s="3">
        <v>1771118791764</v>
      </c>
      <c r="Y42" s="10">
        <v>9.0340566796078287E-3</v>
      </c>
    </row>
    <row r="43" spans="1:25" ht="24" x14ac:dyDescent="0.25">
      <c r="A43" s="2" t="s">
        <v>76</v>
      </c>
      <c r="C43" s="3">
        <v>1000000</v>
      </c>
      <c r="E43" s="3">
        <v>1000000000000</v>
      </c>
      <c r="G43" s="3">
        <v>999923750000</v>
      </c>
      <c r="I43" s="3">
        <v>0</v>
      </c>
      <c r="K43" s="3">
        <v>0</v>
      </c>
      <c r="M43" s="3">
        <v>0</v>
      </c>
      <c r="O43" s="3">
        <v>0</v>
      </c>
      <c r="Q43" s="3">
        <v>1000000</v>
      </c>
      <c r="S43" s="3">
        <v>1000000</v>
      </c>
      <c r="U43" s="3">
        <v>1000000000000</v>
      </c>
      <c r="W43" s="3">
        <v>999923750000</v>
      </c>
      <c r="Y43" s="10">
        <v>5.1003737720996959E-3</v>
      </c>
    </row>
    <row r="44" spans="1:25" ht="24" x14ac:dyDescent="0.25">
      <c r="A44" s="2" t="s">
        <v>77</v>
      </c>
      <c r="C44" s="3">
        <v>2495000</v>
      </c>
      <c r="E44" s="3">
        <v>2495000000000</v>
      </c>
      <c r="G44" s="3">
        <v>2494809756250</v>
      </c>
      <c r="I44" s="3">
        <v>0</v>
      </c>
      <c r="K44" s="3">
        <v>0</v>
      </c>
      <c r="M44" s="3">
        <v>0</v>
      </c>
      <c r="O44" s="3">
        <v>0</v>
      </c>
      <c r="Q44" s="3">
        <v>2495000</v>
      </c>
      <c r="S44" s="3">
        <v>1000000</v>
      </c>
      <c r="U44" s="3">
        <v>2495000000000</v>
      </c>
      <c r="W44" s="3">
        <v>2494809756250</v>
      </c>
      <c r="Y44" s="10">
        <v>1.2725432561388743E-2</v>
      </c>
    </row>
    <row r="45" spans="1:25" ht="24" x14ac:dyDescent="0.25">
      <c r="A45" s="2" t="s">
        <v>78</v>
      </c>
      <c r="C45" s="3">
        <v>73400</v>
      </c>
      <c r="E45" s="3">
        <v>68690656000</v>
      </c>
      <c r="G45" s="3">
        <v>71131800586</v>
      </c>
      <c r="I45" s="3">
        <v>0</v>
      </c>
      <c r="K45" s="3">
        <v>0</v>
      </c>
      <c r="M45" s="3">
        <v>0</v>
      </c>
      <c r="O45" s="3">
        <v>0</v>
      </c>
      <c r="Q45" s="3">
        <v>73400</v>
      </c>
      <c r="S45" s="3">
        <v>952074</v>
      </c>
      <c r="U45" s="3">
        <v>68690656000</v>
      </c>
      <c r="W45" s="3">
        <v>69876903079</v>
      </c>
      <c r="Y45" s="10">
        <v>3.5642550118414942E-4</v>
      </c>
    </row>
    <row r="46" spans="1:25" ht="24" x14ac:dyDescent="0.25">
      <c r="A46" s="2" t="s">
        <v>79</v>
      </c>
      <c r="C46" s="3">
        <v>9805000</v>
      </c>
      <c r="E46" s="3">
        <v>9063667937060</v>
      </c>
      <c r="G46" s="3">
        <v>9337795453801</v>
      </c>
      <c r="I46" s="3">
        <v>0</v>
      </c>
      <c r="K46" s="3">
        <v>0</v>
      </c>
      <c r="M46" s="3">
        <v>0</v>
      </c>
      <c r="O46" s="3">
        <v>0</v>
      </c>
      <c r="Q46" s="3">
        <v>9805000</v>
      </c>
      <c r="S46" s="3">
        <v>938662</v>
      </c>
      <c r="U46" s="3">
        <v>9063667937060</v>
      </c>
      <c r="W46" s="3">
        <v>9202879136955</v>
      </c>
      <c r="Y46" s="10">
        <v>4.6941702682758331E-2</v>
      </c>
    </row>
    <row r="47" spans="1:25" ht="24" x14ac:dyDescent="0.25">
      <c r="A47" s="2" t="s">
        <v>80</v>
      </c>
      <c r="C47" s="3">
        <v>130571</v>
      </c>
      <c r="E47" s="3">
        <v>120516967512</v>
      </c>
      <c r="G47" s="3">
        <v>124981387186</v>
      </c>
      <c r="I47" s="3">
        <v>0</v>
      </c>
      <c r="K47" s="3">
        <v>0</v>
      </c>
      <c r="M47" s="3">
        <v>0</v>
      </c>
      <c r="O47" s="3">
        <v>0</v>
      </c>
      <c r="Q47" s="3">
        <v>130571</v>
      </c>
      <c r="S47" s="3">
        <v>927186</v>
      </c>
      <c r="U47" s="3">
        <v>120516967512</v>
      </c>
      <c r="W47" s="3">
        <v>121054372106</v>
      </c>
      <c r="Y47" s="10">
        <v>6.1746962654646363E-4</v>
      </c>
    </row>
    <row r="48" spans="1:25" ht="24" x14ac:dyDescent="0.25">
      <c r="A48" s="2" t="s">
        <v>81</v>
      </c>
      <c r="C48" s="3">
        <v>155000</v>
      </c>
      <c r="E48" s="3">
        <v>142300468612</v>
      </c>
      <c r="G48" s="3">
        <v>147360127933</v>
      </c>
      <c r="I48" s="3">
        <v>0</v>
      </c>
      <c r="K48" s="3">
        <v>0</v>
      </c>
      <c r="M48" s="3">
        <v>0</v>
      </c>
      <c r="O48" s="3">
        <v>0</v>
      </c>
      <c r="Q48" s="3">
        <v>155000</v>
      </c>
      <c r="S48" s="3">
        <v>931573</v>
      </c>
      <c r="U48" s="3">
        <v>142300468612</v>
      </c>
      <c r="W48" s="3">
        <v>144382804971</v>
      </c>
      <c r="Y48" s="10">
        <v>7.3646242687632336E-4</v>
      </c>
    </row>
    <row r="49" spans="1:25" ht="24" x14ac:dyDescent="0.25">
      <c r="A49" s="2" t="s">
        <v>82</v>
      </c>
      <c r="C49" s="3">
        <v>825000</v>
      </c>
      <c r="E49" s="3">
        <v>737132250000</v>
      </c>
      <c r="G49" s="3">
        <v>740077464790</v>
      </c>
      <c r="I49" s="3">
        <v>0</v>
      </c>
      <c r="K49" s="3">
        <v>0</v>
      </c>
      <c r="M49" s="3">
        <v>0</v>
      </c>
      <c r="O49" s="3">
        <v>0</v>
      </c>
      <c r="Q49" s="3">
        <v>825000</v>
      </c>
      <c r="S49" s="3">
        <v>842064</v>
      </c>
      <c r="U49" s="3">
        <v>737132250000</v>
      </c>
      <c r="W49" s="3">
        <v>694649828911</v>
      </c>
      <c r="Y49" s="10">
        <v>3.5432439405216707E-3</v>
      </c>
    </row>
    <row r="50" spans="1:25" ht="24" x14ac:dyDescent="0.25">
      <c r="A50" s="2" t="s">
        <v>83</v>
      </c>
      <c r="C50" s="3">
        <v>1000000</v>
      </c>
      <c r="E50" s="3">
        <v>904111250000</v>
      </c>
      <c r="G50" s="3">
        <v>951438447286</v>
      </c>
      <c r="I50" s="3">
        <v>0</v>
      </c>
      <c r="K50" s="3">
        <v>0</v>
      </c>
      <c r="M50" s="3">
        <v>0</v>
      </c>
      <c r="O50" s="3">
        <v>0</v>
      </c>
      <c r="Q50" s="3">
        <v>1000000</v>
      </c>
      <c r="S50" s="3">
        <v>920212</v>
      </c>
      <c r="U50" s="3">
        <v>904111250000</v>
      </c>
      <c r="W50" s="3">
        <v>920141833835</v>
      </c>
      <c r="Y50" s="10">
        <v>4.6934251495714058E-3</v>
      </c>
    </row>
    <row r="51" spans="1:25" ht="24" x14ac:dyDescent="0.25">
      <c r="A51" s="2" t="s">
        <v>84</v>
      </c>
      <c r="C51" s="3">
        <v>4100000</v>
      </c>
      <c r="E51" s="3">
        <v>3843770288967</v>
      </c>
      <c r="G51" s="3">
        <v>3953549918830</v>
      </c>
      <c r="I51" s="3">
        <v>0</v>
      </c>
      <c r="K51" s="3">
        <v>0</v>
      </c>
      <c r="M51" s="3">
        <v>0</v>
      </c>
      <c r="O51" s="3">
        <v>0</v>
      </c>
      <c r="Q51" s="3">
        <v>4100000</v>
      </c>
      <c r="S51" s="3">
        <v>925470</v>
      </c>
      <c r="U51" s="3">
        <v>3843770288967</v>
      </c>
      <c r="W51" s="3">
        <v>3794137674941</v>
      </c>
      <c r="Y51" s="10">
        <v>1.935299595094566E-2</v>
      </c>
    </row>
    <row r="52" spans="1:25" ht="24" x14ac:dyDescent="0.25">
      <c r="A52" s="2" t="s">
        <v>85</v>
      </c>
      <c r="C52" s="3">
        <v>3000000</v>
      </c>
      <c r="E52" s="3">
        <v>2792190000000</v>
      </c>
      <c r="G52" s="3">
        <v>2629887455790</v>
      </c>
      <c r="I52" s="3">
        <v>0</v>
      </c>
      <c r="K52" s="3">
        <v>0</v>
      </c>
      <c r="M52" s="3">
        <v>0</v>
      </c>
      <c r="O52" s="3">
        <v>0</v>
      </c>
      <c r="Q52" s="3">
        <v>3000000</v>
      </c>
      <c r="S52" s="3">
        <v>838803</v>
      </c>
      <c r="U52" s="3">
        <v>2792190000000</v>
      </c>
      <c r="W52" s="3">
        <v>2516217123813</v>
      </c>
      <c r="Y52" s="10">
        <v>1.2834626463471799E-2</v>
      </c>
    </row>
    <row r="53" spans="1:25" ht="24" x14ac:dyDescent="0.25">
      <c r="A53" s="2" t="s">
        <v>86</v>
      </c>
      <c r="C53" s="3">
        <v>2098065</v>
      </c>
      <c r="E53" s="3">
        <v>1991827167062</v>
      </c>
      <c r="G53" s="3">
        <v>1781450735228</v>
      </c>
      <c r="I53" s="3">
        <v>0</v>
      </c>
      <c r="K53" s="3">
        <v>0</v>
      </c>
      <c r="M53" s="3">
        <v>0</v>
      </c>
      <c r="O53" s="3">
        <v>0</v>
      </c>
      <c r="Q53" s="3">
        <v>2098065</v>
      </c>
      <c r="S53" s="3">
        <v>837351</v>
      </c>
      <c r="U53" s="3">
        <v>1991827167062</v>
      </c>
      <c r="W53" s="3">
        <v>1756682868532</v>
      </c>
      <c r="Y53" s="10">
        <v>8.9604224607701052E-3</v>
      </c>
    </row>
    <row r="54" spans="1:25" ht="24" x14ac:dyDescent="0.25">
      <c r="A54" s="2" t="s">
        <v>87</v>
      </c>
      <c r="C54" s="3">
        <v>7793740</v>
      </c>
      <c r="E54" s="3">
        <v>7408359985600</v>
      </c>
      <c r="G54" s="3">
        <v>7048432721621</v>
      </c>
      <c r="I54" s="3">
        <v>0</v>
      </c>
      <c r="K54" s="3">
        <v>0</v>
      </c>
      <c r="M54" s="3">
        <v>0</v>
      </c>
      <c r="O54" s="3">
        <v>0</v>
      </c>
      <c r="Q54" s="3">
        <v>7793740</v>
      </c>
      <c r="S54" s="3">
        <v>836103</v>
      </c>
      <c r="U54" s="3">
        <v>7408359985600</v>
      </c>
      <c r="W54" s="3">
        <v>6515872522053</v>
      </c>
      <c r="Y54" s="10">
        <v>3.3235919552690112E-2</v>
      </c>
    </row>
    <row r="55" spans="1:25" ht="24" x14ac:dyDescent="0.25">
      <c r="A55" s="2" t="s">
        <v>88</v>
      </c>
      <c r="C55" s="3">
        <v>6048600</v>
      </c>
      <c r="E55" s="3">
        <v>5827402698000</v>
      </c>
      <c r="G55" s="3">
        <v>5558687114186</v>
      </c>
      <c r="I55" s="3">
        <v>0</v>
      </c>
      <c r="K55" s="3">
        <v>0</v>
      </c>
      <c r="M55" s="3">
        <v>0</v>
      </c>
      <c r="O55" s="3">
        <v>0</v>
      </c>
      <c r="Q55" s="3">
        <v>6048600</v>
      </c>
      <c r="S55" s="3">
        <v>870160</v>
      </c>
      <c r="U55" s="3">
        <v>5827402698000</v>
      </c>
      <c r="W55" s="3">
        <v>5262848453204</v>
      </c>
      <c r="Y55" s="10">
        <v>2.6844541113517043E-2</v>
      </c>
    </row>
    <row r="56" spans="1:25" ht="24" x14ac:dyDescent="0.25">
      <c r="A56" s="2" t="s">
        <v>89</v>
      </c>
      <c r="C56" s="3">
        <v>1500000</v>
      </c>
      <c r="E56" s="3">
        <v>1350483750000</v>
      </c>
      <c r="G56" s="3">
        <v>1350347028187</v>
      </c>
      <c r="I56" s="3">
        <v>0</v>
      </c>
      <c r="K56" s="3">
        <v>0</v>
      </c>
      <c r="M56" s="3">
        <v>0</v>
      </c>
      <c r="O56" s="3">
        <v>0</v>
      </c>
      <c r="Q56" s="3">
        <v>1500000</v>
      </c>
      <c r="S56" s="3">
        <v>871565</v>
      </c>
      <c r="U56" s="3">
        <v>1350483750000</v>
      </c>
      <c r="W56" s="3">
        <v>1307247814753</v>
      </c>
      <c r="Y56" s="10">
        <v>6.6679609000194701E-3</v>
      </c>
    </row>
    <row r="57" spans="1:25" ht="24" x14ac:dyDescent="0.25">
      <c r="A57" s="2" t="s">
        <v>90</v>
      </c>
      <c r="C57" s="3">
        <v>15201600</v>
      </c>
      <c r="E57" s="3">
        <v>14637468624000</v>
      </c>
      <c r="G57" s="3">
        <v>15019494829788</v>
      </c>
      <c r="I57" s="3">
        <v>0</v>
      </c>
      <c r="K57" s="3">
        <v>0</v>
      </c>
      <c r="M57" s="3">
        <v>0</v>
      </c>
      <c r="O57" s="3">
        <v>0</v>
      </c>
      <c r="Q57" s="3">
        <v>15201600</v>
      </c>
      <c r="S57" s="3">
        <v>928692</v>
      </c>
      <c r="U57" s="3">
        <v>14637468624000</v>
      </c>
      <c r="W57" s="3">
        <v>14116527839871</v>
      </c>
      <c r="Y57" s="10">
        <v>7.200505873332165E-2</v>
      </c>
    </row>
    <row r="58" spans="1:25" ht="24" x14ac:dyDescent="0.25">
      <c r="A58" s="2" t="s">
        <v>91</v>
      </c>
      <c r="C58" s="3">
        <v>1995000</v>
      </c>
      <c r="E58" s="3">
        <v>1995000000000</v>
      </c>
      <c r="G58" s="3">
        <v>1994847881250</v>
      </c>
      <c r="I58" s="3">
        <v>0</v>
      </c>
      <c r="K58" s="3">
        <v>0</v>
      </c>
      <c r="M58" s="3">
        <v>0</v>
      </c>
      <c r="O58" s="3">
        <v>0</v>
      </c>
      <c r="Q58" s="3">
        <v>1995000</v>
      </c>
      <c r="S58" s="3">
        <v>1000000</v>
      </c>
      <c r="U58" s="3">
        <v>1995000000000</v>
      </c>
      <c r="W58" s="3">
        <v>1994847881250</v>
      </c>
      <c r="Y58" s="10">
        <v>1.0175245675338894E-2</v>
      </c>
    </row>
    <row r="59" spans="1:25" ht="24" x14ac:dyDescent="0.25">
      <c r="A59" s="2" t="s">
        <v>92</v>
      </c>
      <c r="C59" s="3">
        <v>450000</v>
      </c>
      <c r="E59" s="3">
        <v>450000000000</v>
      </c>
      <c r="G59" s="3">
        <v>433682779166</v>
      </c>
      <c r="I59" s="3">
        <v>0</v>
      </c>
      <c r="K59" s="3">
        <v>0</v>
      </c>
      <c r="M59" s="3">
        <v>0</v>
      </c>
      <c r="O59" s="3">
        <v>0</v>
      </c>
      <c r="Q59" s="3">
        <v>450000</v>
      </c>
      <c r="S59" s="3">
        <v>971828</v>
      </c>
      <c r="U59" s="3">
        <v>450000000000</v>
      </c>
      <c r="W59" s="3">
        <v>437289254151</v>
      </c>
      <c r="Y59" s="10">
        <v>2.2305087189826212E-3</v>
      </c>
    </row>
    <row r="60" spans="1:25" ht="24" x14ac:dyDescent="0.25">
      <c r="A60" s="2" t="s">
        <v>93</v>
      </c>
      <c r="C60" s="3">
        <v>995000</v>
      </c>
      <c r="E60" s="3">
        <v>995075</v>
      </c>
      <c r="G60" s="3">
        <v>994924131250</v>
      </c>
      <c r="I60" s="3">
        <v>0</v>
      </c>
      <c r="K60" s="3">
        <v>0</v>
      </c>
      <c r="M60" s="3">
        <v>0</v>
      </c>
      <c r="O60" s="3">
        <v>0</v>
      </c>
      <c r="Q60" s="3">
        <v>995000</v>
      </c>
      <c r="S60" s="3">
        <v>1000000</v>
      </c>
      <c r="U60" s="3">
        <v>995075</v>
      </c>
      <c r="W60" s="3">
        <v>994924131250</v>
      </c>
      <c r="Y60" s="10">
        <v>5.0748719032391977E-3</v>
      </c>
    </row>
    <row r="61" spans="1:25" ht="24.75" thickBot="1" x14ac:dyDescent="0.3">
      <c r="A61" s="2" t="s">
        <v>94</v>
      </c>
      <c r="C61" s="3">
        <v>0</v>
      </c>
      <c r="E61" s="3">
        <v>0</v>
      </c>
      <c r="G61" s="3">
        <v>0</v>
      </c>
      <c r="I61" s="3">
        <v>1250000</v>
      </c>
      <c r="K61" s="3">
        <v>1093350583280</v>
      </c>
      <c r="M61" s="3">
        <v>0</v>
      </c>
      <c r="O61" s="3">
        <v>0</v>
      </c>
      <c r="Q61" s="3">
        <v>1250000</v>
      </c>
      <c r="S61" s="3">
        <v>865990</v>
      </c>
      <c r="U61" s="3">
        <v>1093350583280</v>
      </c>
      <c r="W61" s="3">
        <v>1082404960328</v>
      </c>
      <c r="Y61" s="10">
        <v>5.5210908536251326E-3</v>
      </c>
    </row>
    <row r="62" spans="1:25" ht="24.75" thickBot="1" x14ac:dyDescent="0.3">
      <c r="A62" s="2" t="s">
        <v>25</v>
      </c>
      <c r="C62" s="3" t="s">
        <v>25</v>
      </c>
      <c r="E62" s="5">
        <f>SUM(E9:E61)</f>
        <v>91040579075360</v>
      </c>
      <c r="F62" s="2"/>
      <c r="G62" s="5">
        <f>SUM(G9:G61)</f>
        <v>93446491171160</v>
      </c>
      <c r="H62" s="2"/>
      <c r="I62" s="2" t="s">
        <v>25</v>
      </c>
      <c r="J62" s="2"/>
      <c r="K62" s="5">
        <f>SUM(K9:K61)</f>
        <v>1093350583280</v>
      </c>
      <c r="L62" s="2"/>
      <c r="M62" s="2" t="s">
        <v>25</v>
      </c>
      <c r="N62" s="2"/>
      <c r="O62" s="5">
        <f>SUM(O9:O61)</f>
        <v>0</v>
      </c>
      <c r="Q62" s="3" t="s">
        <v>25</v>
      </c>
      <c r="S62" s="3" t="s">
        <v>25</v>
      </c>
      <c r="U62" s="5">
        <f>SUM(U9:U61)</f>
        <v>92133929658640</v>
      </c>
      <c r="V62" s="2"/>
      <c r="W62" s="5">
        <f>SUM(W9:W61)</f>
        <v>93160591396808</v>
      </c>
      <c r="Y62" s="22">
        <f>SUM(Y9:Y61)</f>
        <v>0.4751900701964285</v>
      </c>
    </row>
    <row r="65" spans="7:7" x14ac:dyDescent="0.45">
      <c r="G65" s="7"/>
    </row>
  </sheetData>
  <mergeCells count="21">
    <mergeCell ref="K8"/>
    <mergeCell ref="I7:K7"/>
    <mergeCell ref="C7:C8"/>
    <mergeCell ref="E7:E8"/>
    <mergeCell ref="A7:A8"/>
    <mergeCell ref="A2:Y2"/>
    <mergeCell ref="A3:Y3"/>
    <mergeCell ref="A4:Y4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0"/>
  <sheetViews>
    <sheetView rightToLeft="1" topLeftCell="A25" workbookViewId="0">
      <selection activeCell="G38" sqref="G38"/>
    </sheetView>
  </sheetViews>
  <sheetFormatPr defaultRowHeight="22.5" x14ac:dyDescent="0.25"/>
  <cols>
    <col min="1" max="1" width="39.42578125" style="3" bestFit="1" customWidth="1"/>
    <col min="2" max="2" width="1" style="3" customWidth="1"/>
    <col min="3" max="3" width="18" style="3" customWidth="1"/>
    <col min="4" max="4" width="1" style="3" customWidth="1"/>
    <col min="5" max="5" width="22" style="3" customWidth="1"/>
    <col min="6" max="6" width="1" style="3" customWidth="1"/>
    <col min="7" max="7" width="21" style="3" customWidth="1"/>
    <col min="8" max="8" width="1" style="3" customWidth="1"/>
    <col min="9" max="9" width="16" style="3" customWidth="1"/>
    <col min="10" max="10" width="1" style="3" customWidth="1"/>
    <col min="11" max="11" width="28" style="3" customWidth="1"/>
    <col min="12" max="12" width="1" style="3" customWidth="1"/>
    <col min="13" max="13" width="22.140625" style="3" bestFit="1" customWidth="1"/>
    <col min="14" max="14" width="1" style="3" customWidth="1"/>
    <col min="15" max="15" width="11.7109375" style="3" bestFit="1" customWidth="1"/>
    <col min="16" max="16" width="9.140625" style="3"/>
    <col min="17" max="17" width="12" style="3" bestFit="1" customWidth="1"/>
    <col min="18" max="16384" width="9.140625" style="3"/>
  </cols>
  <sheetData>
    <row r="2" spans="1:15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</row>
    <row r="3" spans="1:15" ht="24" x14ac:dyDescent="0.2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  <c r="K3" s="24" t="s">
        <v>1</v>
      </c>
      <c r="L3" s="24" t="s">
        <v>1</v>
      </c>
      <c r="M3" s="24" t="s">
        <v>1</v>
      </c>
    </row>
    <row r="4" spans="1:15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</row>
    <row r="6" spans="1:15" ht="24" x14ac:dyDescent="0.25">
      <c r="A6" s="23" t="s">
        <v>3</v>
      </c>
      <c r="C6" s="23" t="s">
        <v>6</v>
      </c>
      <c r="D6" s="23" t="s">
        <v>6</v>
      </c>
      <c r="E6" s="23" t="s">
        <v>6</v>
      </c>
      <c r="F6" s="23" t="s">
        <v>6</v>
      </c>
      <c r="G6" s="23" t="s">
        <v>6</v>
      </c>
      <c r="H6" s="23" t="s">
        <v>6</v>
      </c>
      <c r="I6" s="23" t="s">
        <v>6</v>
      </c>
      <c r="J6" s="23" t="s">
        <v>6</v>
      </c>
      <c r="K6" s="23" t="s">
        <v>6</v>
      </c>
      <c r="L6" s="23" t="s">
        <v>6</v>
      </c>
      <c r="M6" s="23" t="s">
        <v>6</v>
      </c>
    </row>
    <row r="7" spans="1:15" ht="24" x14ac:dyDescent="0.25">
      <c r="A7" s="23" t="s">
        <v>3</v>
      </c>
      <c r="C7" s="23" t="s">
        <v>7</v>
      </c>
      <c r="E7" s="23" t="s">
        <v>95</v>
      </c>
      <c r="G7" s="23" t="s">
        <v>96</v>
      </c>
      <c r="I7" s="23" t="s">
        <v>97</v>
      </c>
      <c r="K7" s="23" t="s">
        <v>98</v>
      </c>
      <c r="M7" s="23" t="s">
        <v>99</v>
      </c>
    </row>
    <row r="8" spans="1:15" ht="24" x14ac:dyDescent="0.25">
      <c r="A8" s="2" t="s">
        <v>66</v>
      </c>
      <c r="C8" s="3">
        <v>335030</v>
      </c>
      <c r="E8" s="3">
        <v>944769</v>
      </c>
      <c r="G8" s="3">
        <v>987063</v>
      </c>
      <c r="I8" s="21" t="s">
        <v>100</v>
      </c>
      <c r="K8" s="3">
        <v>330695716890</v>
      </c>
      <c r="M8" s="3" t="s">
        <v>273</v>
      </c>
      <c r="O8" s="21"/>
    </row>
    <row r="9" spans="1:15" ht="24" x14ac:dyDescent="0.25">
      <c r="A9" s="2" t="s">
        <v>50</v>
      </c>
      <c r="C9" s="3">
        <v>100000</v>
      </c>
      <c r="E9" s="3">
        <v>1000000</v>
      </c>
      <c r="G9" s="3">
        <v>939898</v>
      </c>
      <c r="I9" s="3" t="s">
        <v>101</v>
      </c>
      <c r="K9" s="3">
        <v>93989800000</v>
      </c>
      <c r="M9" s="3" t="s">
        <v>273</v>
      </c>
      <c r="O9" s="21"/>
    </row>
    <row r="10" spans="1:15" ht="24" x14ac:dyDescent="0.25">
      <c r="A10" s="2" t="s">
        <v>67</v>
      </c>
      <c r="C10" s="3">
        <v>2373000</v>
      </c>
      <c r="E10" s="3">
        <v>1000000</v>
      </c>
      <c r="G10" s="3">
        <v>932040</v>
      </c>
      <c r="I10" s="3" t="s">
        <v>102</v>
      </c>
      <c r="K10" s="3">
        <v>2211730920000</v>
      </c>
      <c r="M10" s="3" t="s">
        <v>273</v>
      </c>
      <c r="O10" s="21"/>
    </row>
    <row r="11" spans="1:15" ht="24" x14ac:dyDescent="0.25">
      <c r="A11" s="2" t="s">
        <v>70</v>
      </c>
      <c r="C11" s="3">
        <v>1000000</v>
      </c>
      <c r="E11" s="3">
        <v>1000000</v>
      </c>
      <c r="G11" s="3">
        <v>939546</v>
      </c>
      <c r="I11" s="3" t="s">
        <v>103</v>
      </c>
      <c r="K11" s="3">
        <v>939546000000</v>
      </c>
      <c r="M11" s="3" t="s">
        <v>273</v>
      </c>
      <c r="O11" s="21"/>
    </row>
    <row r="12" spans="1:15" ht="24" x14ac:dyDescent="0.25">
      <c r="A12" s="2" t="s">
        <v>78</v>
      </c>
      <c r="C12" s="3">
        <v>73400</v>
      </c>
      <c r="E12" s="3">
        <v>983480</v>
      </c>
      <c r="G12" s="3">
        <v>952074</v>
      </c>
      <c r="I12" s="3" t="s">
        <v>104</v>
      </c>
      <c r="K12" s="3">
        <v>69882231600</v>
      </c>
      <c r="M12" s="3" t="s">
        <v>273</v>
      </c>
    </row>
    <row r="13" spans="1:15" ht="24" x14ac:dyDescent="0.25">
      <c r="A13" s="2" t="s">
        <v>74</v>
      </c>
      <c r="C13" s="3">
        <v>1000000</v>
      </c>
      <c r="E13" s="3">
        <v>947625</v>
      </c>
      <c r="G13" s="3">
        <v>946709</v>
      </c>
      <c r="I13" s="3" t="s">
        <v>105</v>
      </c>
      <c r="K13" s="3">
        <v>946709000000</v>
      </c>
      <c r="M13" s="3" t="s">
        <v>273</v>
      </c>
    </row>
    <row r="14" spans="1:15" ht="24" x14ac:dyDescent="0.25">
      <c r="A14" s="2" t="s">
        <v>79</v>
      </c>
      <c r="C14" s="3">
        <v>9805000</v>
      </c>
      <c r="E14" s="3">
        <v>968000</v>
      </c>
      <c r="G14" s="3">
        <v>938662</v>
      </c>
      <c r="I14" s="3" t="s">
        <v>106</v>
      </c>
      <c r="K14" s="3">
        <v>9203580910000</v>
      </c>
      <c r="M14" s="3" t="s">
        <v>273</v>
      </c>
    </row>
    <row r="15" spans="1:15" ht="24" x14ac:dyDescent="0.25">
      <c r="A15" s="2" t="s">
        <v>80</v>
      </c>
      <c r="C15" s="3">
        <v>130571</v>
      </c>
      <c r="E15" s="3">
        <v>938800</v>
      </c>
      <c r="G15" s="3">
        <v>927186</v>
      </c>
      <c r="I15" s="3" t="s">
        <v>107</v>
      </c>
      <c r="K15" s="3">
        <v>121063603206</v>
      </c>
      <c r="M15" s="3" t="s">
        <v>273</v>
      </c>
    </row>
    <row r="16" spans="1:15" ht="24" x14ac:dyDescent="0.25">
      <c r="A16" s="2" t="s">
        <v>81</v>
      </c>
      <c r="C16" s="3">
        <v>155000</v>
      </c>
      <c r="E16" s="3">
        <v>943550</v>
      </c>
      <c r="G16" s="3">
        <v>931573</v>
      </c>
      <c r="I16" s="3" t="s">
        <v>108</v>
      </c>
      <c r="K16" s="3">
        <v>144393815000</v>
      </c>
      <c r="M16" s="3" t="s">
        <v>273</v>
      </c>
    </row>
    <row r="17" spans="1:13" ht="24" x14ac:dyDescent="0.25">
      <c r="A17" s="2" t="s">
        <v>71</v>
      </c>
      <c r="C17" s="3">
        <v>2000000</v>
      </c>
      <c r="E17" s="3">
        <v>989920</v>
      </c>
      <c r="G17" s="3">
        <v>1000000</v>
      </c>
      <c r="I17" s="3" t="s">
        <v>72</v>
      </c>
      <c r="K17" s="3">
        <v>2000000000000</v>
      </c>
      <c r="M17" s="3" t="s">
        <v>273</v>
      </c>
    </row>
    <row r="18" spans="1:13" ht="24" x14ac:dyDescent="0.25">
      <c r="A18" s="2" t="s">
        <v>82</v>
      </c>
      <c r="C18" s="3">
        <v>825000</v>
      </c>
      <c r="E18" s="3">
        <v>882100</v>
      </c>
      <c r="G18" s="3">
        <v>842064</v>
      </c>
      <c r="I18" s="3" t="s">
        <v>109</v>
      </c>
      <c r="K18" s="3">
        <v>694702800000</v>
      </c>
      <c r="M18" s="3" t="s">
        <v>273</v>
      </c>
    </row>
    <row r="19" spans="1:13" ht="24" x14ac:dyDescent="0.25">
      <c r="A19" s="2" t="s">
        <v>76</v>
      </c>
      <c r="C19" s="3">
        <v>1000000</v>
      </c>
      <c r="E19" s="3">
        <v>1000000</v>
      </c>
      <c r="G19" s="3">
        <v>1000000</v>
      </c>
      <c r="I19" s="3" t="s">
        <v>24</v>
      </c>
      <c r="K19" s="3">
        <v>1000000000000</v>
      </c>
      <c r="M19" s="3" t="s">
        <v>273</v>
      </c>
    </row>
    <row r="20" spans="1:13" ht="24" x14ac:dyDescent="0.25">
      <c r="A20" s="2" t="s">
        <v>45</v>
      </c>
      <c r="C20" s="3">
        <v>362205</v>
      </c>
      <c r="E20" s="3">
        <v>4798771.4795000004</v>
      </c>
      <c r="G20" s="3">
        <v>4668723</v>
      </c>
      <c r="I20" s="3" t="s">
        <v>110</v>
      </c>
      <c r="K20" s="3">
        <v>1691034814215</v>
      </c>
      <c r="M20" s="3" t="s">
        <v>273</v>
      </c>
    </row>
    <row r="21" spans="1:13" ht="24" x14ac:dyDescent="0.25">
      <c r="A21" s="2" t="s">
        <v>68</v>
      </c>
      <c r="C21" s="3">
        <v>3000000</v>
      </c>
      <c r="E21" s="3">
        <v>1000000</v>
      </c>
      <c r="G21" s="3">
        <v>987126</v>
      </c>
      <c r="I21" s="3" t="s">
        <v>111</v>
      </c>
      <c r="K21" s="3">
        <v>2961378000000</v>
      </c>
      <c r="M21" s="3" t="s">
        <v>273</v>
      </c>
    </row>
    <row r="22" spans="1:13" ht="24" x14ac:dyDescent="0.25">
      <c r="A22" s="2" t="s">
        <v>73</v>
      </c>
      <c r="C22" s="3">
        <v>3500000</v>
      </c>
      <c r="E22" s="3">
        <v>1000000</v>
      </c>
      <c r="G22" s="3">
        <v>983650</v>
      </c>
      <c r="I22" s="3" t="s">
        <v>112</v>
      </c>
      <c r="K22" s="3">
        <v>3442775000000</v>
      </c>
      <c r="M22" s="3" t="s">
        <v>273</v>
      </c>
    </row>
    <row r="23" spans="1:13" ht="24" x14ac:dyDescent="0.25">
      <c r="A23" s="2" t="s">
        <v>83</v>
      </c>
      <c r="C23" s="3">
        <v>1000000</v>
      </c>
      <c r="E23" s="3">
        <v>957650</v>
      </c>
      <c r="G23" s="3">
        <v>920212</v>
      </c>
      <c r="I23" s="3" t="s">
        <v>113</v>
      </c>
      <c r="K23" s="3">
        <v>920212000000</v>
      </c>
      <c r="M23" s="3" t="s">
        <v>273</v>
      </c>
    </row>
    <row r="24" spans="1:13" ht="24" x14ac:dyDescent="0.25">
      <c r="A24" s="2" t="s">
        <v>49</v>
      </c>
      <c r="C24" s="3">
        <v>1440000</v>
      </c>
      <c r="E24" s="3">
        <v>1000000</v>
      </c>
      <c r="G24" s="3">
        <v>1000000</v>
      </c>
      <c r="I24" s="3" t="s">
        <v>24</v>
      </c>
      <c r="K24" s="3">
        <v>1440000000000</v>
      </c>
      <c r="M24" s="3" t="s">
        <v>273</v>
      </c>
    </row>
    <row r="25" spans="1:13" ht="24" x14ac:dyDescent="0.25">
      <c r="A25" s="2" t="s">
        <v>92</v>
      </c>
      <c r="C25" s="3">
        <v>450000</v>
      </c>
      <c r="E25" s="3">
        <v>1000000</v>
      </c>
      <c r="G25" s="3">
        <v>971828</v>
      </c>
      <c r="I25" s="3" t="s">
        <v>114</v>
      </c>
      <c r="K25" s="3">
        <v>437322600000</v>
      </c>
      <c r="M25" s="3" t="s">
        <v>273</v>
      </c>
    </row>
    <row r="26" spans="1:13" ht="24" x14ac:dyDescent="0.25">
      <c r="A26" s="2" t="s">
        <v>84</v>
      </c>
      <c r="C26" s="3">
        <v>4100000</v>
      </c>
      <c r="E26" s="3">
        <v>958910</v>
      </c>
      <c r="G26" s="3">
        <v>925470</v>
      </c>
      <c r="I26" s="3" t="s">
        <v>115</v>
      </c>
      <c r="K26" s="3">
        <v>3794427000000</v>
      </c>
      <c r="M26" s="3" t="s">
        <v>273</v>
      </c>
    </row>
    <row r="27" spans="1:13" ht="24" x14ac:dyDescent="0.25">
      <c r="A27" s="2" t="s">
        <v>85</v>
      </c>
      <c r="C27" s="3">
        <v>3000000</v>
      </c>
      <c r="E27" s="3">
        <v>871850</v>
      </c>
      <c r="G27" s="3">
        <v>838803</v>
      </c>
      <c r="I27" s="3" t="s">
        <v>116</v>
      </c>
      <c r="K27" s="3">
        <v>2516409000000</v>
      </c>
      <c r="M27" s="3" t="s">
        <v>273</v>
      </c>
    </row>
    <row r="28" spans="1:13" ht="24" x14ac:dyDescent="0.25">
      <c r="A28" s="2" t="s">
        <v>69</v>
      </c>
      <c r="C28" s="3">
        <v>1000000</v>
      </c>
      <c r="E28" s="3">
        <v>933350</v>
      </c>
      <c r="G28" s="3">
        <v>966797</v>
      </c>
      <c r="I28" s="3" t="s">
        <v>117</v>
      </c>
      <c r="K28" s="3">
        <v>966797000000</v>
      </c>
      <c r="M28" s="3" t="s">
        <v>273</v>
      </c>
    </row>
    <row r="29" spans="1:13" ht="24" x14ac:dyDescent="0.25">
      <c r="A29" s="2" t="s">
        <v>77</v>
      </c>
      <c r="C29" s="3">
        <v>2495000</v>
      </c>
      <c r="E29" s="3">
        <v>1000000</v>
      </c>
      <c r="G29" s="3">
        <v>1000000</v>
      </c>
      <c r="I29" s="3" t="s">
        <v>24</v>
      </c>
      <c r="K29" s="3">
        <v>2495000000000</v>
      </c>
      <c r="M29" s="3" t="s">
        <v>273</v>
      </c>
    </row>
    <row r="30" spans="1:13" ht="24" x14ac:dyDescent="0.25">
      <c r="A30" s="2" t="s">
        <v>93</v>
      </c>
      <c r="C30" s="3">
        <v>995000</v>
      </c>
      <c r="E30" s="3">
        <v>1009999</v>
      </c>
      <c r="G30" s="3">
        <v>1000000</v>
      </c>
      <c r="I30" s="3" t="s">
        <v>118</v>
      </c>
      <c r="K30" s="3">
        <v>995000000000</v>
      </c>
      <c r="M30" s="3" t="s">
        <v>273</v>
      </c>
    </row>
    <row r="31" spans="1:13" ht="24" x14ac:dyDescent="0.25">
      <c r="A31" s="2" t="s">
        <v>86</v>
      </c>
      <c r="C31" s="3">
        <v>2098065</v>
      </c>
      <c r="E31" s="3">
        <v>868730</v>
      </c>
      <c r="G31" s="3">
        <v>837351</v>
      </c>
      <c r="I31" s="3" t="s">
        <v>119</v>
      </c>
      <c r="K31" s="3">
        <v>1756816825815</v>
      </c>
      <c r="M31" s="3" t="s">
        <v>273</v>
      </c>
    </row>
    <row r="32" spans="1:13" ht="24" x14ac:dyDescent="0.25">
      <c r="A32" s="2" t="s">
        <v>46</v>
      </c>
      <c r="C32" s="3">
        <v>252190</v>
      </c>
      <c r="E32" s="3">
        <v>3159559.2984000002</v>
      </c>
      <c r="G32" s="3">
        <v>2966668</v>
      </c>
      <c r="I32" s="3" t="s">
        <v>120</v>
      </c>
      <c r="K32" s="3">
        <v>748164002920</v>
      </c>
      <c r="M32" s="3" t="s">
        <v>273</v>
      </c>
    </row>
    <row r="33" spans="1:13" ht="24" x14ac:dyDescent="0.25">
      <c r="A33" s="2" t="s">
        <v>87</v>
      </c>
      <c r="C33" s="3">
        <v>7793740</v>
      </c>
      <c r="E33" s="3">
        <v>858680</v>
      </c>
      <c r="G33" s="3">
        <v>836103</v>
      </c>
      <c r="I33" s="3" t="s">
        <v>121</v>
      </c>
      <c r="K33" s="3">
        <v>6516369395220</v>
      </c>
      <c r="M33" s="3" t="s">
        <v>273</v>
      </c>
    </row>
    <row r="34" spans="1:13" ht="24" x14ac:dyDescent="0.25">
      <c r="A34" s="2" t="s">
        <v>88</v>
      </c>
      <c r="C34" s="3">
        <v>6048600</v>
      </c>
      <c r="E34" s="3">
        <v>899700</v>
      </c>
      <c r="G34" s="3">
        <v>870160</v>
      </c>
      <c r="I34" s="3" t="s">
        <v>122</v>
      </c>
      <c r="K34" s="3">
        <v>5263249776000</v>
      </c>
      <c r="M34" s="3" t="s">
        <v>273</v>
      </c>
    </row>
    <row r="35" spans="1:13" ht="24" x14ac:dyDescent="0.25">
      <c r="A35" s="2" t="s">
        <v>89</v>
      </c>
      <c r="C35" s="3">
        <v>1500000</v>
      </c>
      <c r="E35" s="3">
        <v>900300</v>
      </c>
      <c r="G35" s="3">
        <v>871565</v>
      </c>
      <c r="I35" s="3" t="s">
        <v>104</v>
      </c>
      <c r="K35" s="3">
        <v>1307347500000</v>
      </c>
      <c r="M35" s="3" t="s">
        <v>273</v>
      </c>
    </row>
    <row r="36" spans="1:13" ht="24" x14ac:dyDescent="0.25">
      <c r="A36" s="2" t="s">
        <v>75</v>
      </c>
      <c r="C36" s="3">
        <v>2257027</v>
      </c>
      <c r="E36" s="3">
        <v>784773</v>
      </c>
      <c r="G36" s="3">
        <v>784773</v>
      </c>
      <c r="I36" s="3" t="s">
        <v>24</v>
      </c>
      <c r="K36" s="3">
        <v>1771253849871</v>
      </c>
      <c r="M36" s="3" t="s">
        <v>273</v>
      </c>
    </row>
    <row r="37" spans="1:13" ht="24" x14ac:dyDescent="0.25">
      <c r="A37" s="2" t="s">
        <v>90</v>
      </c>
      <c r="C37" s="3">
        <v>15201600</v>
      </c>
      <c r="E37" s="3">
        <v>962890</v>
      </c>
      <c r="G37" s="3">
        <v>928692</v>
      </c>
      <c r="I37" s="3" t="s">
        <v>123</v>
      </c>
      <c r="K37" s="3">
        <v>14117604307200</v>
      </c>
      <c r="M37" s="3" t="s">
        <v>273</v>
      </c>
    </row>
    <row r="38" spans="1:13" ht="24" x14ac:dyDescent="0.25">
      <c r="A38" s="2" t="s">
        <v>91</v>
      </c>
      <c r="C38" s="3">
        <v>1995000</v>
      </c>
      <c r="E38" s="3">
        <v>1000000</v>
      </c>
      <c r="G38" s="3">
        <v>1000000</v>
      </c>
      <c r="I38" s="3" t="s">
        <v>24</v>
      </c>
      <c r="K38" s="3">
        <v>1995000000000</v>
      </c>
      <c r="M38" s="3" t="s">
        <v>273</v>
      </c>
    </row>
    <row r="39" spans="1:13" ht="24" x14ac:dyDescent="0.25">
      <c r="A39" s="2" t="s">
        <v>94</v>
      </c>
      <c r="C39" s="3">
        <v>1250000</v>
      </c>
      <c r="E39" s="3">
        <v>874660</v>
      </c>
      <c r="G39" s="3">
        <v>865990</v>
      </c>
      <c r="I39" s="3" t="s">
        <v>118</v>
      </c>
      <c r="K39" s="3">
        <v>1082487500000</v>
      </c>
      <c r="M39" s="3" t="s">
        <v>273</v>
      </c>
    </row>
    <row r="40" spans="1:13" ht="24.75" thickBot="1" x14ac:dyDescent="0.3">
      <c r="K40" s="34">
        <f>SUM(K8:K39)</f>
        <v>73974943367937</v>
      </c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73"/>
  <sheetViews>
    <sheetView rightToLeft="1" topLeftCell="A64" workbookViewId="0">
      <selection activeCell="J73" sqref="J73"/>
    </sheetView>
  </sheetViews>
  <sheetFormatPr defaultRowHeight="22.5" x14ac:dyDescent="0.25"/>
  <cols>
    <col min="1" max="1" width="22.5703125" style="3" customWidth="1"/>
    <col min="2" max="2" width="23" style="3" customWidth="1"/>
    <col min="3" max="3" width="1" style="3" customWidth="1"/>
    <col min="4" max="4" width="24" style="3" customWidth="1"/>
    <col min="5" max="5" width="1" style="3" customWidth="1"/>
    <col min="6" max="6" width="25.5703125" style="3" bestFit="1" customWidth="1"/>
    <col min="7" max="7" width="1" style="3" customWidth="1"/>
    <col min="8" max="8" width="24" style="3" customWidth="1"/>
    <col min="9" max="9" width="1" style="3" customWidth="1"/>
    <col min="10" max="10" width="25" style="3" customWidth="1"/>
    <col min="11" max="11" width="1" style="3" customWidth="1"/>
    <col min="12" max="12" width="9.140625" style="3" customWidth="1"/>
    <col min="13" max="16384" width="9.140625" style="3"/>
  </cols>
  <sheetData>
    <row r="2" spans="1:10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</row>
    <row r="3" spans="1:10" ht="24" x14ac:dyDescent="0.25">
      <c r="A3" s="24" t="s">
        <v>1</v>
      </c>
      <c r="B3" s="24" t="s">
        <v>1</v>
      </c>
      <c r="C3" s="24" t="s">
        <v>1</v>
      </c>
      <c r="D3" s="24" t="s">
        <v>1</v>
      </c>
      <c r="E3" s="24" t="s">
        <v>1</v>
      </c>
      <c r="F3" s="24" t="s">
        <v>1</v>
      </c>
      <c r="G3" s="24" t="s">
        <v>1</v>
      </c>
      <c r="H3" s="24" t="s">
        <v>1</v>
      </c>
      <c r="I3" s="24" t="s">
        <v>1</v>
      </c>
      <c r="J3" s="24" t="s">
        <v>1</v>
      </c>
    </row>
    <row r="4" spans="1:10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</row>
    <row r="6" spans="1:10" ht="24.75" thickBot="1" x14ac:dyDescent="0.3">
      <c r="A6" s="23" t="s">
        <v>125</v>
      </c>
      <c r="B6" s="23" t="s">
        <v>4</v>
      </c>
      <c r="D6" s="23" t="s">
        <v>5</v>
      </c>
      <c r="E6" s="23" t="s">
        <v>5</v>
      </c>
      <c r="F6" s="23" t="s">
        <v>5</v>
      </c>
      <c r="H6" s="23" t="s">
        <v>6</v>
      </c>
      <c r="I6" s="23" t="s">
        <v>6</v>
      </c>
      <c r="J6" s="23" t="s">
        <v>6</v>
      </c>
    </row>
    <row r="7" spans="1:10" ht="24.75" thickBot="1" x14ac:dyDescent="0.3">
      <c r="A7" s="23" t="s">
        <v>125</v>
      </c>
      <c r="B7" s="23" t="s">
        <v>126</v>
      </c>
      <c r="D7" s="23" t="s">
        <v>127</v>
      </c>
      <c r="F7" s="23" t="s">
        <v>128</v>
      </c>
      <c r="H7" s="23" t="s">
        <v>126</v>
      </c>
      <c r="J7" s="23" t="s">
        <v>124</v>
      </c>
    </row>
    <row r="8" spans="1:10" ht="24" x14ac:dyDescent="0.25">
      <c r="A8" s="2" t="s">
        <v>129</v>
      </c>
      <c r="B8" s="3">
        <v>7069018628</v>
      </c>
      <c r="D8" s="3">
        <v>17837147549224</v>
      </c>
      <c r="F8" s="3">
        <v>17844205490000</v>
      </c>
      <c r="H8" s="3">
        <v>11077852</v>
      </c>
      <c r="J8" s="10">
        <v>5.6505494335945278E-8</v>
      </c>
    </row>
    <row r="9" spans="1:10" ht="24" x14ac:dyDescent="0.25">
      <c r="A9" s="2" t="s">
        <v>130</v>
      </c>
      <c r="B9" s="3">
        <v>147416550543</v>
      </c>
      <c r="D9" s="3">
        <v>58818810088710</v>
      </c>
      <c r="F9" s="3">
        <v>58781181008751</v>
      </c>
      <c r="H9" s="3">
        <v>185045630502</v>
      </c>
      <c r="J9" s="10">
        <v>9.4387385083517848E-4</v>
      </c>
    </row>
    <row r="10" spans="1:10" ht="24" x14ac:dyDescent="0.25">
      <c r="A10" s="2" t="s">
        <v>131</v>
      </c>
      <c r="B10" s="3">
        <v>2259619</v>
      </c>
      <c r="D10" s="3">
        <v>12047520348600</v>
      </c>
      <c r="F10" s="3">
        <v>12001655664726</v>
      </c>
      <c r="H10" s="3">
        <v>45866943493</v>
      </c>
      <c r="J10" s="10">
        <v>2.3395639477317748E-4</v>
      </c>
    </row>
    <row r="11" spans="1:10" ht="24" x14ac:dyDescent="0.25">
      <c r="A11" s="2" t="s">
        <v>129</v>
      </c>
      <c r="B11" s="3">
        <v>270000</v>
      </c>
      <c r="D11" s="3">
        <v>0</v>
      </c>
      <c r="F11" s="3">
        <v>0</v>
      </c>
      <c r="H11" s="3">
        <v>270000</v>
      </c>
      <c r="J11" s="10">
        <v>1.3772059304191125E-9</v>
      </c>
    </row>
    <row r="12" spans="1:10" ht="24" x14ac:dyDescent="0.25">
      <c r="A12" s="2" t="s">
        <v>132</v>
      </c>
      <c r="B12" s="3">
        <v>63002018</v>
      </c>
      <c r="D12" s="3">
        <v>18885346027736</v>
      </c>
      <c r="F12" s="3">
        <v>18885403105000</v>
      </c>
      <c r="H12" s="3">
        <v>5924754</v>
      </c>
      <c r="J12" s="10">
        <v>3.0220764241016138E-8</v>
      </c>
    </row>
    <row r="13" spans="1:10" ht="24" x14ac:dyDescent="0.25">
      <c r="A13" s="2" t="s">
        <v>133</v>
      </c>
      <c r="B13" s="3">
        <v>147593711</v>
      </c>
      <c r="D13" s="3">
        <v>16629127812700</v>
      </c>
      <c r="F13" s="3">
        <v>16483188127200</v>
      </c>
      <c r="H13" s="3">
        <v>146087279211</v>
      </c>
      <c r="J13" s="10">
        <v>7.4515654551178491E-4</v>
      </c>
    </row>
    <row r="14" spans="1:10" ht="24" x14ac:dyDescent="0.25">
      <c r="A14" s="2" t="s">
        <v>134</v>
      </c>
      <c r="B14" s="3">
        <v>3723562</v>
      </c>
      <c r="D14" s="3">
        <v>15748</v>
      </c>
      <c r="F14" s="3">
        <v>0</v>
      </c>
      <c r="H14" s="3">
        <v>3739310</v>
      </c>
      <c r="J14" s="10">
        <v>1.9073332991390709E-8</v>
      </c>
    </row>
    <row r="15" spans="1:10" ht="24" x14ac:dyDescent="0.25">
      <c r="A15" s="2" t="s">
        <v>135</v>
      </c>
      <c r="B15" s="3">
        <v>1344315272</v>
      </c>
      <c r="D15" s="3">
        <v>12624228644394</v>
      </c>
      <c r="F15" s="3">
        <v>12462252720000</v>
      </c>
      <c r="H15" s="3">
        <v>163320239666</v>
      </c>
      <c r="J15" s="10">
        <v>8.3305778750179988E-4</v>
      </c>
    </row>
    <row r="16" spans="1:10" ht="24" x14ac:dyDescent="0.25">
      <c r="A16" s="2" t="s">
        <v>129</v>
      </c>
      <c r="B16" s="3">
        <v>1250000000000</v>
      </c>
      <c r="D16" s="3">
        <v>0</v>
      </c>
      <c r="F16" s="3">
        <v>1250000000000</v>
      </c>
      <c r="H16" s="3">
        <v>0</v>
      </c>
      <c r="J16" s="10">
        <v>0</v>
      </c>
    </row>
    <row r="17" spans="1:10" ht="24" x14ac:dyDescent="0.25">
      <c r="A17" s="2" t="s">
        <v>136</v>
      </c>
      <c r="B17" s="3">
        <v>63713698</v>
      </c>
      <c r="D17" s="3">
        <v>17891856067574</v>
      </c>
      <c r="F17" s="3">
        <v>17891911200000</v>
      </c>
      <c r="H17" s="3">
        <v>8581272</v>
      </c>
      <c r="J17" s="10">
        <v>4.3771032181257327E-8</v>
      </c>
    </row>
    <row r="18" spans="1:10" ht="24" x14ac:dyDescent="0.25">
      <c r="A18" s="2" t="s">
        <v>137</v>
      </c>
      <c r="B18" s="3">
        <v>1700000000000</v>
      </c>
      <c r="D18" s="3">
        <v>0</v>
      </c>
      <c r="F18" s="3">
        <v>1700000000000</v>
      </c>
      <c r="H18" s="3">
        <v>0</v>
      </c>
      <c r="J18" s="10">
        <v>0</v>
      </c>
    </row>
    <row r="19" spans="1:10" ht="24" x14ac:dyDescent="0.25">
      <c r="A19" s="2" t="s">
        <v>138</v>
      </c>
      <c r="B19" s="3">
        <v>2000000000000</v>
      </c>
      <c r="D19" s="3">
        <v>0</v>
      </c>
      <c r="F19" s="3">
        <v>0</v>
      </c>
      <c r="H19" s="3">
        <v>2000000000000</v>
      </c>
      <c r="J19" s="10">
        <v>1.0201525410511943E-2</v>
      </c>
    </row>
    <row r="20" spans="1:10" ht="24" x14ac:dyDescent="0.25">
      <c r="A20" s="2" t="s">
        <v>139</v>
      </c>
      <c r="B20" s="3">
        <v>1450000000000</v>
      </c>
      <c r="D20" s="3">
        <v>0</v>
      </c>
      <c r="F20" s="3">
        <v>1450000000000</v>
      </c>
      <c r="H20" s="3">
        <v>0</v>
      </c>
      <c r="J20" s="10">
        <v>0</v>
      </c>
    </row>
    <row r="21" spans="1:10" ht="24" x14ac:dyDescent="0.25">
      <c r="A21" s="2" t="s">
        <v>131</v>
      </c>
      <c r="B21" s="3">
        <v>1350000000000</v>
      </c>
      <c r="D21" s="3">
        <v>0</v>
      </c>
      <c r="F21" s="3">
        <v>1350000000000</v>
      </c>
      <c r="H21" s="3">
        <v>0</v>
      </c>
      <c r="J21" s="10">
        <v>0</v>
      </c>
    </row>
    <row r="22" spans="1:10" ht="24" x14ac:dyDescent="0.25">
      <c r="A22" s="2" t="s">
        <v>137</v>
      </c>
      <c r="B22" s="3">
        <v>1150000000000</v>
      </c>
      <c r="D22" s="3">
        <v>0</v>
      </c>
      <c r="F22" s="3">
        <v>1150000000000</v>
      </c>
      <c r="H22" s="3">
        <v>0</v>
      </c>
      <c r="J22" s="10">
        <v>0</v>
      </c>
    </row>
    <row r="23" spans="1:10" ht="24" x14ac:dyDescent="0.25">
      <c r="A23" s="2" t="s">
        <v>140</v>
      </c>
      <c r="B23" s="3">
        <v>2000000000000</v>
      </c>
      <c r="D23" s="3">
        <v>0</v>
      </c>
      <c r="F23" s="3">
        <v>2000000000000</v>
      </c>
      <c r="H23" s="3">
        <v>0</v>
      </c>
      <c r="J23" s="10">
        <v>0</v>
      </c>
    </row>
    <row r="24" spans="1:10" ht="24" x14ac:dyDescent="0.25">
      <c r="A24" s="2" t="s">
        <v>141</v>
      </c>
      <c r="B24" s="3">
        <v>430000</v>
      </c>
      <c r="D24" s="3">
        <v>0</v>
      </c>
      <c r="F24" s="3">
        <v>0</v>
      </c>
      <c r="H24" s="3">
        <v>430000</v>
      </c>
      <c r="J24" s="10">
        <v>2.193327963260068E-9</v>
      </c>
    </row>
    <row r="25" spans="1:10" ht="24" x14ac:dyDescent="0.25">
      <c r="A25" s="2" t="s">
        <v>129</v>
      </c>
      <c r="B25" s="3">
        <v>600000000000</v>
      </c>
      <c r="D25" s="3">
        <v>0</v>
      </c>
      <c r="F25" s="3">
        <v>600000000000</v>
      </c>
      <c r="H25" s="3">
        <v>0</v>
      </c>
      <c r="J25" s="10">
        <v>0</v>
      </c>
    </row>
    <row r="26" spans="1:10" ht="24" x14ac:dyDescent="0.25">
      <c r="A26" s="2" t="s">
        <v>129</v>
      </c>
      <c r="B26" s="3">
        <v>1000000000000</v>
      </c>
      <c r="D26" s="3">
        <v>0</v>
      </c>
      <c r="F26" s="3">
        <v>0</v>
      </c>
      <c r="H26" s="3">
        <v>1000000000000</v>
      </c>
      <c r="J26" s="10">
        <v>5.1007627052559717E-3</v>
      </c>
    </row>
    <row r="27" spans="1:10" ht="24" x14ac:dyDescent="0.25">
      <c r="A27" s="2" t="s">
        <v>129</v>
      </c>
      <c r="B27" s="3">
        <v>1900000000000</v>
      </c>
      <c r="D27" s="3">
        <v>0</v>
      </c>
      <c r="F27" s="3">
        <v>0</v>
      </c>
      <c r="H27" s="3">
        <v>1900000000000</v>
      </c>
      <c r="J27" s="10">
        <v>9.6914491399863467E-3</v>
      </c>
    </row>
    <row r="28" spans="1:10" ht="24" x14ac:dyDescent="0.25">
      <c r="A28" s="2" t="s">
        <v>129</v>
      </c>
      <c r="B28" s="3">
        <v>235000000000</v>
      </c>
      <c r="D28" s="3">
        <v>0</v>
      </c>
      <c r="F28" s="3">
        <v>0</v>
      </c>
      <c r="H28" s="3">
        <v>235000000000</v>
      </c>
      <c r="J28" s="10">
        <v>1.1986792357351534E-3</v>
      </c>
    </row>
    <row r="29" spans="1:10" ht="24" x14ac:dyDescent="0.25">
      <c r="A29" s="2" t="s">
        <v>134</v>
      </c>
      <c r="B29" s="3">
        <v>8347226</v>
      </c>
      <c r="D29" s="3">
        <v>35303</v>
      </c>
      <c r="F29" s="3">
        <v>0</v>
      </c>
      <c r="H29" s="3">
        <v>8382529</v>
      </c>
      <c r="J29" s="10">
        <v>4.2757291298926636E-8</v>
      </c>
    </row>
    <row r="30" spans="1:10" ht="24" x14ac:dyDescent="0.25">
      <c r="A30" s="2" t="s">
        <v>135</v>
      </c>
      <c r="B30" s="3">
        <v>3750000000000</v>
      </c>
      <c r="D30" s="3">
        <v>0</v>
      </c>
      <c r="F30" s="3">
        <v>3750000000000</v>
      </c>
      <c r="H30" s="3">
        <v>0</v>
      </c>
      <c r="J30" s="10">
        <v>0</v>
      </c>
    </row>
    <row r="31" spans="1:10" ht="24" x14ac:dyDescent="0.25">
      <c r="A31" s="2" t="s">
        <v>129</v>
      </c>
      <c r="B31" s="3">
        <v>1000000000000</v>
      </c>
      <c r="D31" s="3">
        <v>0</v>
      </c>
      <c r="F31" s="3">
        <v>1000000000000</v>
      </c>
      <c r="H31" s="3">
        <v>0</v>
      </c>
      <c r="J31" s="10">
        <v>0</v>
      </c>
    </row>
    <row r="32" spans="1:10" ht="24" x14ac:dyDescent="0.25">
      <c r="A32" s="2" t="s">
        <v>129</v>
      </c>
      <c r="B32" s="3">
        <v>2500000000000</v>
      </c>
      <c r="D32" s="3">
        <v>0</v>
      </c>
      <c r="F32" s="3">
        <v>2500000000000</v>
      </c>
      <c r="H32" s="3">
        <v>0</v>
      </c>
      <c r="J32" s="10">
        <v>0</v>
      </c>
    </row>
    <row r="33" spans="1:10" ht="24" x14ac:dyDescent="0.25">
      <c r="A33" s="2" t="s">
        <v>129</v>
      </c>
      <c r="B33" s="3">
        <v>800000000000</v>
      </c>
      <c r="D33" s="3">
        <v>0</v>
      </c>
      <c r="F33" s="3">
        <v>800000000000</v>
      </c>
      <c r="H33" s="3">
        <v>0</v>
      </c>
      <c r="J33" s="10">
        <v>0</v>
      </c>
    </row>
    <row r="34" spans="1:10" ht="24" x14ac:dyDescent="0.25">
      <c r="A34" s="2" t="s">
        <v>129</v>
      </c>
      <c r="B34" s="3">
        <v>7000000000000</v>
      </c>
      <c r="D34" s="3">
        <v>0</v>
      </c>
      <c r="F34" s="3">
        <v>4000000000000</v>
      </c>
      <c r="H34" s="3">
        <v>3000000000000</v>
      </c>
      <c r="J34" s="10">
        <v>1.5302288115767917E-2</v>
      </c>
    </row>
    <row r="35" spans="1:10" ht="24" x14ac:dyDescent="0.25">
      <c r="A35" s="2" t="s">
        <v>129</v>
      </c>
      <c r="B35" s="3">
        <v>1200000000000</v>
      </c>
      <c r="D35" s="3">
        <v>0</v>
      </c>
      <c r="F35" s="3">
        <v>0</v>
      </c>
      <c r="H35" s="3">
        <v>1200000000000</v>
      </c>
      <c r="J35" s="10">
        <v>6.1209152463071667E-3</v>
      </c>
    </row>
    <row r="36" spans="1:10" ht="24" x14ac:dyDescent="0.25">
      <c r="A36" s="2" t="s">
        <v>142</v>
      </c>
      <c r="B36" s="3">
        <v>5000000000000</v>
      </c>
      <c r="D36" s="3">
        <v>0</v>
      </c>
      <c r="F36" s="3">
        <v>2000000000000</v>
      </c>
      <c r="H36" s="3">
        <v>3000000000000</v>
      </c>
      <c r="J36" s="10">
        <v>1.5302288115767917E-2</v>
      </c>
    </row>
    <row r="37" spans="1:10" ht="24" x14ac:dyDescent="0.25">
      <c r="A37" s="2" t="s">
        <v>143</v>
      </c>
      <c r="B37" s="3">
        <v>1900000000000</v>
      </c>
      <c r="D37" s="3">
        <v>0</v>
      </c>
      <c r="F37" s="3">
        <v>1900000000000</v>
      </c>
      <c r="H37" s="3">
        <v>0</v>
      </c>
      <c r="J37" s="10">
        <v>0</v>
      </c>
    </row>
    <row r="38" spans="1:10" ht="24" x14ac:dyDescent="0.25">
      <c r="A38" s="2" t="s">
        <v>144</v>
      </c>
      <c r="B38" s="3">
        <v>1000000000000</v>
      </c>
      <c r="D38" s="3">
        <v>0</v>
      </c>
      <c r="F38" s="3">
        <v>0</v>
      </c>
      <c r="H38" s="3">
        <v>1000000000000</v>
      </c>
      <c r="J38" s="10">
        <v>5.1007627052559717E-3</v>
      </c>
    </row>
    <row r="39" spans="1:10" ht="24" x14ac:dyDescent="0.25">
      <c r="A39" s="2" t="s">
        <v>145</v>
      </c>
      <c r="B39" s="3">
        <v>1800000000000</v>
      </c>
      <c r="D39" s="3">
        <v>0</v>
      </c>
      <c r="F39" s="3">
        <v>1800000000000</v>
      </c>
      <c r="H39" s="3">
        <v>0</v>
      </c>
      <c r="J39" s="10">
        <v>0</v>
      </c>
    </row>
    <row r="40" spans="1:10" ht="24" x14ac:dyDescent="0.25">
      <c r="A40" s="2" t="s">
        <v>146</v>
      </c>
      <c r="B40" s="3">
        <v>2140000000000</v>
      </c>
      <c r="D40" s="3">
        <v>0</v>
      </c>
      <c r="F40" s="3">
        <v>2140000000000</v>
      </c>
      <c r="H40" s="3">
        <v>0</v>
      </c>
      <c r="J40" s="10">
        <v>0</v>
      </c>
    </row>
    <row r="41" spans="1:10" ht="24" x14ac:dyDescent="0.25">
      <c r="A41" s="2" t="s">
        <v>129</v>
      </c>
      <c r="B41" s="3">
        <v>2000000000000</v>
      </c>
      <c r="D41" s="3">
        <v>0</v>
      </c>
      <c r="F41" s="3">
        <v>0</v>
      </c>
      <c r="H41" s="3">
        <v>2000000000000</v>
      </c>
      <c r="J41" s="10">
        <v>1.0201525410511943E-2</v>
      </c>
    </row>
    <row r="42" spans="1:10" ht="24" x14ac:dyDescent="0.25">
      <c r="A42" s="2" t="s">
        <v>147</v>
      </c>
      <c r="B42" s="3">
        <v>5000000000000</v>
      </c>
      <c r="D42" s="3">
        <v>0</v>
      </c>
      <c r="F42" s="3">
        <v>5000000000000</v>
      </c>
      <c r="H42" s="3">
        <v>0</v>
      </c>
      <c r="J42" s="10">
        <v>0</v>
      </c>
    </row>
    <row r="43" spans="1:10" ht="24" x14ac:dyDescent="0.25">
      <c r="A43" s="2" t="s">
        <v>135</v>
      </c>
      <c r="B43" s="3">
        <v>5000000000000</v>
      </c>
      <c r="D43" s="3">
        <v>0</v>
      </c>
      <c r="F43" s="3">
        <v>5000000000000</v>
      </c>
      <c r="H43" s="3">
        <v>0</v>
      </c>
      <c r="J43" s="10">
        <v>0</v>
      </c>
    </row>
    <row r="44" spans="1:10" ht="24" x14ac:dyDescent="0.25">
      <c r="A44" s="2" t="s">
        <v>131</v>
      </c>
      <c r="B44" s="3">
        <v>2500000000000</v>
      </c>
      <c r="D44" s="3">
        <v>0</v>
      </c>
      <c r="F44" s="3">
        <v>0</v>
      </c>
      <c r="H44" s="3">
        <v>2500000000000</v>
      </c>
      <c r="J44" s="10">
        <v>1.275190676313993E-2</v>
      </c>
    </row>
    <row r="45" spans="1:10" ht="24" x14ac:dyDescent="0.25">
      <c r="A45" s="2" t="s">
        <v>148</v>
      </c>
      <c r="B45" s="3">
        <v>1000000000000</v>
      </c>
      <c r="D45" s="3">
        <v>0</v>
      </c>
      <c r="F45" s="3">
        <v>0</v>
      </c>
      <c r="H45" s="3">
        <v>1000000000000</v>
      </c>
      <c r="J45" s="10">
        <v>5.1007627052559717E-3</v>
      </c>
    </row>
    <row r="46" spans="1:10" ht="24" x14ac:dyDescent="0.25">
      <c r="A46" s="2" t="s">
        <v>146</v>
      </c>
      <c r="B46" s="3">
        <v>750000000000</v>
      </c>
      <c r="D46" s="3">
        <v>0</v>
      </c>
      <c r="F46" s="3">
        <v>0</v>
      </c>
      <c r="H46" s="3">
        <v>750000000000</v>
      </c>
      <c r="J46" s="10">
        <v>3.8255720289419792E-3</v>
      </c>
    </row>
    <row r="47" spans="1:10" ht="24" x14ac:dyDescent="0.25">
      <c r="A47" s="2" t="s">
        <v>129</v>
      </c>
      <c r="B47" s="3">
        <v>200000000000</v>
      </c>
      <c r="D47" s="3">
        <v>0</v>
      </c>
      <c r="F47" s="3">
        <v>0</v>
      </c>
      <c r="H47" s="3">
        <v>200000000000</v>
      </c>
      <c r="J47" s="10">
        <v>1.0201525410511944E-3</v>
      </c>
    </row>
    <row r="48" spans="1:10" ht="24" x14ac:dyDescent="0.25">
      <c r="A48" s="2" t="s">
        <v>136</v>
      </c>
      <c r="B48" s="3">
        <v>1300000000000</v>
      </c>
      <c r="D48" s="3">
        <v>0</v>
      </c>
      <c r="F48" s="3">
        <v>0</v>
      </c>
      <c r="H48" s="3">
        <v>1300000000000</v>
      </c>
      <c r="J48" s="10">
        <v>6.6309915168327634E-3</v>
      </c>
    </row>
    <row r="49" spans="1:10" ht="24" x14ac:dyDescent="0.25">
      <c r="A49" s="2" t="s">
        <v>148</v>
      </c>
      <c r="B49" s="3">
        <v>800000000000</v>
      </c>
      <c r="D49" s="3">
        <v>0</v>
      </c>
      <c r="F49" s="3">
        <v>0</v>
      </c>
      <c r="H49" s="3">
        <v>800000000000</v>
      </c>
      <c r="J49" s="10">
        <v>4.0806101642047775E-3</v>
      </c>
    </row>
    <row r="50" spans="1:10" ht="24" x14ac:dyDescent="0.25">
      <c r="A50" s="2" t="s">
        <v>149</v>
      </c>
      <c r="B50" s="3">
        <v>500000000000</v>
      </c>
      <c r="D50" s="3">
        <v>0</v>
      </c>
      <c r="F50" s="3">
        <v>0</v>
      </c>
      <c r="H50" s="3">
        <v>500000000000</v>
      </c>
      <c r="J50" s="10">
        <v>2.5503813526279858E-3</v>
      </c>
    </row>
    <row r="51" spans="1:10" ht="24" x14ac:dyDescent="0.25">
      <c r="A51" s="2" t="s">
        <v>129</v>
      </c>
      <c r="B51" s="3">
        <v>600000000000</v>
      </c>
      <c r="D51" s="3">
        <v>0</v>
      </c>
      <c r="F51" s="3">
        <v>0</v>
      </c>
      <c r="H51" s="3">
        <v>600000000000</v>
      </c>
      <c r="J51" s="10">
        <v>3.0604576231535834E-3</v>
      </c>
    </row>
    <row r="52" spans="1:10" ht="24" x14ac:dyDescent="0.25">
      <c r="A52" s="2" t="s">
        <v>150</v>
      </c>
      <c r="B52" s="3">
        <v>2250000000000</v>
      </c>
      <c r="D52" s="3">
        <v>0</v>
      </c>
      <c r="F52" s="3">
        <v>0</v>
      </c>
      <c r="H52" s="3">
        <v>2250000000000</v>
      </c>
      <c r="J52" s="10">
        <v>1.1476716086825937E-2</v>
      </c>
    </row>
    <row r="53" spans="1:10" ht="24" x14ac:dyDescent="0.25">
      <c r="A53" s="2" t="s">
        <v>151</v>
      </c>
      <c r="B53" s="3">
        <v>0</v>
      </c>
      <c r="D53" s="3">
        <v>8000000000000</v>
      </c>
      <c r="F53" s="3">
        <v>0</v>
      </c>
      <c r="H53" s="3">
        <v>8000000000000</v>
      </c>
      <c r="J53" s="10">
        <v>4.0806101642047773E-2</v>
      </c>
    </row>
    <row r="54" spans="1:10" ht="24" x14ac:dyDescent="0.25">
      <c r="A54" s="2" t="s">
        <v>151</v>
      </c>
      <c r="B54" s="3">
        <v>0</v>
      </c>
      <c r="D54" s="3">
        <v>8450000000000</v>
      </c>
      <c r="F54" s="3">
        <v>0</v>
      </c>
      <c r="H54" s="3">
        <v>8450000000000</v>
      </c>
      <c r="J54" s="10">
        <v>4.3101444859412967E-2</v>
      </c>
    </row>
    <row r="55" spans="1:10" ht="24" x14ac:dyDescent="0.25">
      <c r="A55" s="2" t="s">
        <v>152</v>
      </c>
      <c r="B55" s="3">
        <v>0</v>
      </c>
      <c r="D55" s="3">
        <v>1000000000000</v>
      </c>
      <c r="F55" s="3">
        <v>0</v>
      </c>
      <c r="H55" s="3">
        <v>1000000000000</v>
      </c>
      <c r="J55" s="10">
        <v>5.1007627052559717E-3</v>
      </c>
    </row>
    <row r="56" spans="1:10" ht="24" x14ac:dyDescent="0.25">
      <c r="A56" s="2" t="s">
        <v>129</v>
      </c>
      <c r="B56" s="3">
        <v>0</v>
      </c>
      <c r="D56" s="3">
        <v>380000000000</v>
      </c>
      <c r="F56" s="3">
        <v>0</v>
      </c>
      <c r="H56" s="3">
        <v>380000000000</v>
      </c>
      <c r="J56" s="10">
        <v>1.9382898279972694E-3</v>
      </c>
    </row>
    <row r="57" spans="1:10" ht="24" x14ac:dyDescent="0.25">
      <c r="A57" s="2" t="s">
        <v>152</v>
      </c>
      <c r="B57" s="3">
        <v>0</v>
      </c>
      <c r="D57" s="3">
        <v>8000000000000</v>
      </c>
      <c r="F57" s="3">
        <v>0</v>
      </c>
      <c r="H57" s="3">
        <v>8000000000000</v>
      </c>
      <c r="J57" s="10">
        <v>4.0806101642047773E-2</v>
      </c>
    </row>
    <row r="58" spans="1:10" ht="24" x14ac:dyDescent="0.25">
      <c r="A58" s="2" t="s">
        <v>129</v>
      </c>
      <c r="B58" s="3">
        <v>0</v>
      </c>
      <c r="D58" s="3">
        <v>700000000000</v>
      </c>
      <c r="F58" s="3">
        <v>0</v>
      </c>
      <c r="H58" s="3">
        <v>700000000000</v>
      </c>
      <c r="J58" s="10">
        <v>3.5705338936791804E-3</v>
      </c>
    </row>
    <row r="59" spans="1:10" ht="24" x14ac:dyDescent="0.25">
      <c r="A59" s="2" t="s">
        <v>153</v>
      </c>
      <c r="B59" s="3">
        <v>0</v>
      </c>
      <c r="D59" s="3">
        <v>537979952352</v>
      </c>
      <c r="F59" s="3">
        <v>537961200000</v>
      </c>
      <c r="H59" s="3">
        <v>18752352</v>
      </c>
      <c r="J59" s="10">
        <v>9.565129771743224E-8</v>
      </c>
    </row>
    <row r="60" spans="1:10" ht="24" x14ac:dyDescent="0.25">
      <c r="A60" s="2" t="s">
        <v>129</v>
      </c>
      <c r="B60" s="3">
        <v>0</v>
      </c>
      <c r="D60" s="3">
        <v>200000000000</v>
      </c>
      <c r="F60" s="3">
        <v>0</v>
      </c>
      <c r="H60" s="3">
        <v>200000000000</v>
      </c>
      <c r="J60" s="10">
        <v>1.0201525410511944E-3</v>
      </c>
    </row>
    <row r="61" spans="1:10" ht="24" x14ac:dyDescent="0.25">
      <c r="A61" s="2" t="s">
        <v>129</v>
      </c>
      <c r="B61" s="3">
        <v>0</v>
      </c>
      <c r="D61" s="3">
        <v>350000000000</v>
      </c>
      <c r="F61" s="3">
        <v>0</v>
      </c>
      <c r="H61" s="3">
        <v>350000000000</v>
      </c>
      <c r="J61" s="10">
        <v>1.7852669468395902E-3</v>
      </c>
    </row>
    <row r="62" spans="1:10" ht="24" x14ac:dyDescent="0.25">
      <c r="A62" s="2" t="s">
        <v>152</v>
      </c>
      <c r="B62" s="3">
        <v>0</v>
      </c>
      <c r="D62" s="3">
        <v>700000000000</v>
      </c>
      <c r="F62" s="3">
        <v>0</v>
      </c>
      <c r="H62" s="3">
        <v>700000000000</v>
      </c>
      <c r="J62" s="10">
        <v>3.5705338936791804E-3</v>
      </c>
    </row>
    <row r="63" spans="1:10" ht="24" x14ac:dyDescent="0.25">
      <c r="A63" s="2" t="s">
        <v>129</v>
      </c>
      <c r="B63" s="3">
        <v>0</v>
      </c>
      <c r="D63" s="3">
        <v>900000000000</v>
      </c>
      <c r="F63" s="3">
        <v>0</v>
      </c>
      <c r="H63" s="3">
        <v>900000000000</v>
      </c>
      <c r="J63" s="10">
        <v>4.590686434730375E-3</v>
      </c>
    </row>
    <row r="64" spans="1:10" ht="24" x14ac:dyDescent="0.25">
      <c r="A64" s="2" t="s">
        <v>129</v>
      </c>
      <c r="B64" s="3">
        <v>0</v>
      </c>
      <c r="D64" s="3">
        <v>600000000000</v>
      </c>
      <c r="F64" s="3">
        <v>0</v>
      </c>
      <c r="H64" s="3">
        <v>600000000000</v>
      </c>
      <c r="J64" s="10">
        <v>3.0604576231535834E-3</v>
      </c>
    </row>
    <row r="65" spans="1:10" ht="24" x14ac:dyDescent="0.25">
      <c r="A65" s="2" t="s">
        <v>129</v>
      </c>
      <c r="B65" s="3">
        <v>0</v>
      </c>
      <c r="D65" s="3">
        <v>1450000000000</v>
      </c>
      <c r="F65" s="3">
        <v>0</v>
      </c>
      <c r="H65" s="3">
        <v>1450000000000</v>
      </c>
      <c r="J65" s="10">
        <v>7.3961059226211592E-3</v>
      </c>
    </row>
    <row r="66" spans="1:10" ht="24" x14ac:dyDescent="0.25">
      <c r="A66" s="2" t="s">
        <v>129</v>
      </c>
      <c r="B66" s="3">
        <v>0</v>
      </c>
      <c r="D66" s="3">
        <v>250000000000</v>
      </c>
      <c r="F66" s="3">
        <v>0</v>
      </c>
      <c r="H66" s="3">
        <v>250000000000</v>
      </c>
      <c r="J66" s="10">
        <v>1.2751906763139929E-3</v>
      </c>
    </row>
    <row r="67" spans="1:10" ht="24" x14ac:dyDescent="0.25">
      <c r="A67" s="2" t="s">
        <v>129</v>
      </c>
      <c r="B67" s="3">
        <v>0</v>
      </c>
      <c r="D67" s="3">
        <v>2300000000000</v>
      </c>
      <c r="F67" s="3">
        <v>0</v>
      </c>
      <c r="H67" s="3">
        <v>2300000000000</v>
      </c>
      <c r="J67" s="10">
        <v>1.1731754222088735E-2</v>
      </c>
    </row>
    <row r="68" spans="1:10" ht="24" x14ac:dyDescent="0.25">
      <c r="A68" s="2" t="s">
        <v>136</v>
      </c>
      <c r="B68" s="3">
        <v>0</v>
      </c>
      <c r="D68" s="3">
        <v>400000000000</v>
      </c>
      <c r="F68" s="3">
        <v>0</v>
      </c>
      <c r="H68" s="3">
        <v>400000000000</v>
      </c>
      <c r="J68" s="10">
        <v>2.0403050821023888E-3</v>
      </c>
    </row>
    <row r="69" spans="1:10" ht="24" x14ac:dyDescent="0.25">
      <c r="A69" s="2" t="s">
        <v>135</v>
      </c>
      <c r="B69" s="3">
        <v>0</v>
      </c>
      <c r="D69" s="3">
        <v>1000000000000</v>
      </c>
      <c r="F69" s="3">
        <v>0</v>
      </c>
      <c r="H69" s="3">
        <v>1000000000000</v>
      </c>
      <c r="J69" s="10">
        <v>5.1007627052559717E-3</v>
      </c>
    </row>
    <row r="70" spans="1:10" ht="24" x14ac:dyDescent="0.25">
      <c r="A70" s="2" t="s">
        <v>150</v>
      </c>
      <c r="B70" s="3">
        <v>0</v>
      </c>
      <c r="D70" s="3">
        <v>400000000000</v>
      </c>
      <c r="F70" s="3">
        <v>0</v>
      </c>
      <c r="H70" s="3">
        <v>400000000000</v>
      </c>
      <c r="J70" s="10">
        <v>2.0403050821023888E-3</v>
      </c>
    </row>
    <row r="71" spans="1:10" ht="24" x14ac:dyDescent="0.25">
      <c r="A71" s="2" t="s">
        <v>148</v>
      </c>
      <c r="B71" s="3">
        <v>0</v>
      </c>
      <c r="D71" s="3">
        <v>2500000000000</v>
      </c>
      <c r="F71" s="3">
        <v>0</v>
      </c>
      <c r="H71" s="3">
        <v>2500000000000</v>
      </c>
      <c r="J71" s="10">
        <v>1.275190676313993E-2</v>
      </c>
    </row>
    <row r="72" spans="1:10" ht="24.75" thickBot="1" x14ac:dyDescent="0.3">
      <c r="A72" s="2" t="s">
        <v>154</v>
      </c>
      <c r="B72" s="3">
        <v>0</v>
      </c>
      <c r="D72" s="3">
        <v>17000000000000</v>
      </c>
      <c r="F72" s="3">
        <v>0</v>
      </c>
      <c r="H72" s="3">
        <v>17000000000000</v>
      </c>
      <c r="J72" s="10">
        <v>8.671296598935152E-2</v>
      </c>
    </row>
    <row r="73" spans="1:10" ht="24.75" thickBot="1" x14ac:dyDescent="0.3">
      <c r="A73" s="2" t="s">
        <v>25</v>
      </c>
      <c r="B73" s="5">
        <f>SUM(B8:B72)</f>
        <v>64781119224277</v>
      </c>
      <c r="D73" s="5">
        <f>SUM(D8:D72)</f>
        <v>209852016542341</v>
      </c>
      <c r="F73" s="5">
        <f>SUM(F8:F72)</f>
        <v>194277758515677</v>
      </c>
      <c r="G73" s="2"/>
      <c r="H73" s="5">
        <f>SUM(H8:H72)</f>
        <v>80355377250941</v>
      </c>
      <c r="J73" s="22">
        <f>SUM(J8:J72)</f>
        <v>0.40987371144837398</v>
      </c>
    </row>
  </sheetData>
  <mergeCells count="12">
    <mergeCell ref="H7"/>
    <mergeCell ref="J7"/>
    <mergeCell ref="H6:J6"/>
    <mergeCell ref="A2:J2"/>
    <mergeCell ref="A3:J3"/>
    <mergeCell ref="A4:J4"/>
    <mergeCell ref="B7"/>
    <mergeCell ref="B6"/>
    <mergeCell ref="D7"/>
    <mergeCell ref="F7"/>
    <mergeCell ref="D6:F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G12" sqref="G12"/>
    </sheetView>
  </sheetViews>
  <sheetFormatPr defaultRowHeight="22.5" x14ac:dyDescent="0.25"/>
  <cols>
    <col min="1" max="1" width="28.28515625" style="3" bestFit="1" customWidth="1"/>
    <col min="2" max="2" width="1" style="3" customWidth="1"/>
    <col min="3" max="3" width="23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</row>
    <row r="3" spans="1:7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</row>
    <row r="4" spans="1:7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</row>
    <row r="6" spans="1:7" ht="24" x14ac:dyDescent="0.25">
      <c r="A6" s="23" t="s">
        <v>159</v>
      </c>
      <c r="C6" s="23" t="s">
        <v>126</v>
      </c>
      <c r="E6" s="23" t="s">
        <v>225</v>
      </c>
      <c r="G6" s="23" t="s">
        <v>13</v>
      </c>
    </row>
    <row r="7" spans="1:7" ht="24" x14ac:dyDescent="0.25">
      <c r="A7" s="2" t="s">
        <v>233</v>
      </c>
      <c r="C7" s="3">
        <f>+'سرمایه‌گذاری در سهام'!I17</f>
        <v>295320165639</v>
      </c>
      <c r="E7" s="10">
        <f>+C7/$C$12</f>
        <v>5.8785857567590798E-2</v>
      </c>
      <c r="G7" s="10">
        <v>1.5063580870014273E-3</v>
      </c>
    </row>
    <row r="8" spans="1:7" ht="24" x14ac:dyDescent="0.25">
      <c r="A8" s="2" t="s">
        <v>287</v>
      </c>
      <c r="C8" s="3">
        <f>'سرمایه‌گذاری در صندوق'!I12</f>
        <v>146010753493</v>
      </c>
      <c r="E8" s="10">
        <f>+C8/$C$12</f>
        <v>2.9064616497162726E-2</v>
      </c>
      <c r="G8" s="10">
        <v>7.447662059834175E-4</v>
      </c>
    </row>
    <row r="9" spans="1:7" ht="24" x14ac:dyDescent="0.25">
      <c r="A9" s="2" t="s">
        <v>234</v>
      </c>
      <c r="C9" s="3">
        <f>+'سرمایه‌گذاری در اوراق بهادار'!I101</f>
        <v>-3463432578</v>
      </c>
      <c r="E9" s="10">
        <f t="shared" ref="E9:E11" si="0">+C9/$C$12</f>
        <v>-6.8942415017518284E-4</v>
      </c>
      <c r="G9" s="10">
        <v>-7.3631638810738384E-5</v>
      </c>
    </row>
    <row r="10" spans="1:7" ht="24" x14ac:dyDescent="0.25">
      <c r="A10" s="2" t="s">
        <v>235</v>
      </c>
      <c r="C10" s="3">
        <f>+'سود سپرده بانکی'!G174</f>
        <v>1872037232271</v>
      </c>
      <c r="E10" s="10">
        <f t="shared" si="0"/>
        <v>0.37264408903262775</v>
      </c>
      <c r="G10" s="10">
        <v>9.5488176972185288E-3</v>
      </c>
    </row>
    <row r="11" spans="1:7" ht="24.75" thickBot="1" x14ac:dyDescent="0.3">
      <c r="A11" s="2" t="s">
        <v>232</v>
      </c>
      <c r="C11" s="3">
        <v>2713755356210</v>
      </c>
      <c r="E11" s="10">
        <f t="shared" si="0"/>
        <v>0.54019486105279391</v>
      </c>
      <c r="G11" s="10">
        <v>1.5055429412708907E-2</v>
      </c>
    </row>
    <row r="12" spans="1:7" ht="24.75" thickBot="1" x14ac:dyDescent="0.3">
      <c r="A12" s="2" t="s">
        <v>25</v>
      </c>
      <c r="C12" s="5">
        <f>SUM(C7:C11)</f>
        <v>5023660075035</v>
      </c>
      <c r="D12" s="2"/>
      <c r="E12" s="11">
        <f>SUM(E7:E11)</f>
        <v>1</v>
      </c>
      <c r="F12" s="2"/>
      <c r="G12" s="22">
        <f>SUM(G7:G11)</f>
        <v>2.6781739764101545E-2</v>
      </c>
    </row>
    <row r="13" spans="1:7" ht="23.25" thickTop="1" x14ac:dyDescent="0.25"/>
    <row r="14" spans="1:7" x14ac:dyDescent="0.45">
      <c r="C14" s="20"/>
    </row>
    <row r="15" spans="1:7" x14ac:dyDescent="0.45">
      <c r="G15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7"/>
  <sheetViews>
    <sheetView rightToLeft="1" zoomScale="85" zoomScaleNormal="85" workbookViewId="0">
      <selection activeCell="A4" sqref="A1:XFD1048576"/>
    </sheetView>
  </sheetViews>
  <sheetFormatPr defaultRowHeight="22.5" x14ac:dyDescent="0.25"/>
  <cols>
    <col min="1" max="1" width="48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3.5703125" style="3" bestFit="1" customWidth="1"/>
    <col min="16" max="16" width="1" style="3" customWidth="1"/>
    <col min="17" max="17" width="22" style="3" customWidth="1"/>
    <col min="18" max="18" width="1" style="3" customWidth="1"/>
    <col min="19" max="19" width="23.85546875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</row>
    <row r="3" spans="1:21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  <c r="H3" s="24" t="s">
        <v>155</v>
      </c>
      <c r="I3" s="24" t="s">
        <v>155</v>
      </c>
      <c r="J3" s="24" t="s">
        <v>155</v>
      </c>
      <c r="K3" s="24" t="s">
        <v>155</v>
      </c>
      <c r="L3" s="24" t="s">
        <v>155</v>
      </c>
      <c r="M3" s="24" t="s">
        <v>155</v>
      </c>
      <c r="N3" s="24" t="s">
        <v>155</v>
      </c>
      <c r="O3" s="24" t="s">
        <v>155</v>
      </c>
      <c r="P3" s="24" t="s">
        <v>155</v>
      </c>
      <c r="Q3" s="24" t="s">
        <v>155</v>
      </c>
      <c r="R3" s="24" t="s">
        <v>155</v>
      </c>
      <c r="S3" s="24" t="s">
        <v>155</v>
      </c>
      <c r="T3" s="24" t="s">
        <v>155</v>
      </c>
      <c r="U3" s="24" t="s">
        <v>155</v>
      </c>
    </row>
    <row r="4" spans="1:21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</row>
    <row r="6" spans="1:21" ht="24" x14ac:dyDescent="0.25">
      <c r="A6" s="23" t="s">
        <v>3</v>
      </c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H6" s="23" t="s">
        <v>157</v>
      </c>
      <c r="I6" s="23" t="s">
        <v>157</v>
      </c>
      <c r="J6" s="23" t="s">
        <v>157</v>
      </c>
      <c r="K6" s="23" t="s">
        <v>157</v>
      </c>
      <c r="M6" s="23" t="s">
        <v>158</v>
      </c>
      <c r="N6" s="23" t="s">
        <v>158</v>
      </c>
      <c r="O6" s="23" t="s">
        <v>158</v>
      </c>
      <c r="P6" s="23" t="s">
        <v>158</v>
      </c>
      <c r="Q6" s="23" t="s">
        <v>158</v>
      </c>
      <c r="R6" s="23" t="s">
        <v>158</v>
      </c>
      <c r="S6" s="23" t="s">
        <v>158</v>
      </c>
      <c r="T6" s="23" t="s">
        <v>158</v>
      </c>
      <c r="U6" s="23" t="s">
        <v>158</v>
      </c>
    </row>
    <row r="7" spans="1:21" ht="24" x14ac:dyDescent="0.25">
      <c r="A7" s="23" t="s">
        <v>3</v>
      </c>
      <c r="C7" s="23" t="s">
        <v>222</v>
      </c>
      <c r="E7" s="23" t="s">
        <v>223</v>
      </c>
      <c r="G7" s="23" t="s">
        <v>224</v>
      </c>
      <c r="I7" s="23" t="s">
        <v>126</v>
      </c>
      <c r="K7" s="23" t="s">
        <v>225</v>
      </c>
      <c r="M7" s="23" t="s">
        <v>222</v>
      </c>
      <c r="O7" s="23" t="s">
        <v>223</v>
      </c>
      <c r="Q7" s="23" t="s">
        <v>224</v>
      </c>
      <c r="S7" s="23" t="s">
        <v>126</v>
      </c>
      <c r="U7" s="23" t="s">
        <v>225</v>
      </c>
    </row>
    <row r="8" spans="1:21" ht="24" x14ac:dyDescent="0.25">
      <c r="A8" s="2" t="s">
        <v>15</v>
      </c>
      <c r="C8" s="3">
        <v>0</v>
      </c>
      <c r="E8" s="3">
        <v>1939129435</v>
      </c>
      <c r="G8" s="3">
        <v>1071470343</v>
      </c>
      <c r="I8" s="3">
        <v>3010599778</v>
      </c>
      <c r="K8" s="10">
        <v>1.0194358964569198E-2</v>
      </c>
      <c r="M8" s="3">
        <v>0</v>
      </c>
      <c r="O8" s="3">
        <v>7697712853</v>
      </c>
      <c r="Q8" s="3">
        <v>1071470343</v>
      </c>
      <c r="S8" s="3">
        <v>8769183196</v>
      </c>
      <c r="U8" s="10">
        <v>5.593439194330062E-3</v>
      </c>
    </row>
    <row r="9" spans="1:21" ht="24" x14ac:dyDescent="0.25">
      <c r="A9" s="2" t="s">
        <v>22</v>
      </c>
      <c r="C9" s="3">
        <v>0</v>
      </c>
      <c r="E9" s="3">
        <v>62020735569</v>
      </c>
      <c r="G9" s="3">
        <v>-10103</v>
      </c>
      <c r="I9" s="3">
        <v>62020725466</v>
      </c>
      <c r="K9" s="10">
        <v>0.21001181999137258</v>
      </c>
      <c r="M9" s="3">
        <v>0</v>
      </c>
      <c r="O9" s="3">
        <v>321343395962</v>
      </c>
      <c r="Q9" s="3">
        <v>-10103</v>
      </c>
      <c r="S9" s="3">
        <v>321343385859</v>
      </c>
      <c r="U9" s="10">
        <v>0.20496945372544353</v>
      </c>
    </row>
    <row r="10" spans="1:21" ht="24" x14ac:dyDescent="0.25">
      <c r="A10" s="2" t="s">
        <v>23</v>
      </c>
      <c r="C10" s="3">
        <v>0</v>
      </c>
      <c r="E10" s="3">
        <v>0</v>
      </c>
      <c r="G10" s="3">
        <v>364</v>
      </c>
      <c r="I10" s="3">
        <v>364</v>
      </c>
      <c r="K10" s="10">
        <v>1.2325605981304859E-9</v>
      </c>
      <c r="M10" s="3">
        <v>0</v>
      </c>
      <c r="O10" s="3">
        <v>0</v>
      </c>
      <c r="Q10" s="3">
        <v>364</v>
      </c>
      <c r="S10" s="3">
        <v>364</v>
      </c>
      <c r="U10" s="10">
        <v>2.3217805139079027E-10</v>
      </c>
    </row>
    <row r="11" spans="1:21" ht="24" x14ac:dyDescent="0.25">
      <c r="A11" s="2" t="s">
        <v>203</v>
      </c>
      <c r="C11" s="3">
        <v>0</v>
      </c>
      <c r="E11" s="3">
        <v>0</v>
      </c>
      <c r="G11" s="3">
        <v>0</v>
      </c>
      <c r="I11" s="3">
        <v>0</v>
      </c>
      <c r="K11" s="10">
        <v>0</v>
      </c>
      <c r="M11" s="3">
        <v>53483250</v>
      </c>
      <c r="O11" s="3">
        <v>0</v>
      </c>
      <c r="Q11" s="3">
        <v>28152159</v>
      </c>
      <c r="S11" s="3">
        <v>81635409</v>
      </c>
      <c r="U11" s="10">
        <v>5.2071291720082921E-5</v>
      </c>
    </row>
    <row r="12" spans="1:21" ht="24" x14ac:dyDescent="0.25">
      <c r="A12" s="2" t="s">
        <v>20</v>
      </c>
      <c r="C12" s="3">
        <v>0</v>
      </c>
      <c r="E12" s="3">
        <v>51570918061</v>
      </c>
      <c r="G12" s="3">
        <v>0</v>
      </c>
      <c r="I12" s="3">
        <v>51570918061</v>
      </c>
      <c r="K12" s="10">
        <v>0.17462714728407813</v>
      </c>
      <c r="M12" s="3">
        <v>0</v>
      </c>
      <c r="O12" s="3">
        <v>349634254154</v>
      </c>
      <c r="Q12" s="3">
        <v>-14812</v>
      </c>
      <c r="S12" s="3">
        <v>349634239342</v>
      </c>
      <c r="U12" s="10">
        <v>0.22301482524705149</v>
      </c>
    </row>
    <row r="13" spans="1:21" ht="24" x14ac:dyDescent="0.25">
      <c r="A13" s="2" t="s">
        <v>210</v>
      </c>
      <c r="C13" s="3">
        <v>0</v>
      </c>
      <c r="E13" s="3">
        <v>0</v>
      </c>
      <c r="G13" s="3">
        <v>0</v>
      </c>
      <c r="I13" s="3">
        <v>0</v>
      </c>
      <c r="K13" s="10">
        <v>0</v>
      </c>
      <c r="M13" s="3">
        <v>0</v>
      </c>
      <c r="O13" s="3">
        <v>0</v>
      </c>
      <c r="Q13" s="3">
        <v>1265083</v>
      </c>
      <c r="S13" s="3">
        <v>1265083</v>
      </c>
      <c r="U13" s="10">
        <v>8.0693545546048113E-7</v>
      </c>
    </row>
    <row r="14" spans="1:21" ht="24" x14ac:dyDescent="0.25">
      <c r="A14" s="2" t="s">
        <v>201</v>
      </c>
      <c r="C14" s="3">
        <v>0</v>
      </c>
      <c r="E14" s="3">
        <v>0</v>
      </c>
      <c r="G14" s="3">
        <v>0</v>
      </c>
      <c r="I14" s="3">
        <v>0</v>
      </c>
      <c r="K14" s="10">
        <v>0</v>
      </c>
      <c r="M14" s="3">
        <v>301165000000</v>
      </c>
      <c r="O14" s="3">
        <v>0</v>
      </c>
      <c r="Q14" s="3">
        <v>0</v>
      </c>
      <c r="S14" s="3">
        <v>301165000000</v>
      </c>
      <c r="U14" s="10">
        <v>0.19209863419534987</v>
      </c>
    </row>
    <row r="15" spans="1:21" ht="24" x14ac:dyDescent="0.25">
      <c r="A15" s="2" t="s">
        <v>21</v>
      </c>
      <c r="C15" s="3">
        <v>0</v>
      </c>
      <c r="E15" s="3">
        <v>5580798519</v>
      </c>
      <c r="G15" s="3">
        <v>0</v>
      </c>
      <c r="I15" s="3">
        <v>5580798519</v>
      </c>
      <c r="K15" s="10">
        <v>1.889745154017684E-2</v>
      </c>
      <c r="M15" s="3">
        <v>0</v>
      </c>
      <c r="O15" s="3">
        <v>-10943199002</v>
      </c>
      <c r="Q15" s="3">
        <v>0</v>
      </c>
      <c r="S15" s="3">
        <v>-10943199002</v>
      </c>
      <c r="U15" s="10">
        <v>-6.9801390666648375E-3</v>
      </c>
    </row>
    <row r="16" spans="1:21" ht="24" x14ac:dyDescent="0.25">
      <c r="A16" s="2" t="s">
        <v>16</v>
      </c>
      <c r="C16" s="3">
        <v>0</v>
      </c>
      <c r="E16" s="3">
        <v>173137123451</v>
      </c>
      <c r="G16" s="3">
        <v>0</v>
      </c>
      <c r="I16" s="3">
        <v>173137123451</v>
      </c>
      <c r="K16" s="10">
        <v>0.58626922098724266</v>
      </c>
      <c r="M16" s="3">
        <v>0</v>
      </c>
      <c r="O16" s="3">
        <v>597710807589</v>
      </c>
      <c r="Q16" s="3">
        <v>0</v>
      </c>
      <c r="S16" s="3">
        <v>597710807589</v>
      </c>
      <c r="U16" s="10">
        <v>0.38125090824513624</v>
      </c>
    </row>
    <row r="17" spans="1:21" ht="24" x14ac:dyDescent="0.25">
      <c r="A17" s="2" t="s">
        <v>25</v>
      </c>
      <c r="C17" s="5">
        <f>SUM(C8:C16)</f>
        <v>0</v>
      </c>
      <c r="E17" s="5">
        <f>SUM(E8:E16)</f>
        <v>294248705035</v>
      </c>
      <c r="G17" s="5">
        <f>SUM(G8:G16)</f>
        <v>1071460604</v>
      </c>
      <c r="I17" s="5">
        <f>SUM(I8:I16)</f>
        <v>295320165639</v>
      </c>
      <c r="K17" s="11">
        <f>SUM(K8:K16)</f>
        <v>1</v>
      </c>
      <c r="M17" s="5">
        <f>SUM(M8:M16)</f>
        <v>301218483250</v>
      </c>
      <c r="O17" s="5">
        <f>SUM(O8:O16)</f>
        <v>1265442971556</v>
      </c>
      <c r="Q17" s="5">
        <f>SUM(Q8:Q16)</f>
        <v>1100863034</v>
      </c>
      <c r="S17" s="5">
        <f>SUM(S8:S16)</f>
        <v>1567762317840</v>
      </c>
      <c r="U17" s="11">
        <f>SUM(U8:U16)</f>
        <v>1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0637-BBE0-458C-A820-D5CB3C87FE91}">
  <dimension ref="A2:U12"/>
  <sheetViews>
    <sheetView rightToLeft="1" topLeftCell="A4" workbookViewId="0">
      <selection activeCell="A4" sqref="A1:XFD1048576"/>
    </sheetView>
  </sheetViews>
  <sheetFormatPr defaultRowHeight="22.5" x14ac:dyDescent="0.25"/>
  <cols>
    <col min="1" max="1" width="48" style="3" bestFit="1" customWidth="1"/>
    <col min="2" max="2" width="1" style="3" customWidth="1"/>
    <col min="3" max="3" width="22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2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" x14ac:dyDescent="0.25">
      <c r="A2" s="24" t="s">
        <v>0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  <c r="L2" s="24" t="s">
        <v>0</v>
      </c>
      <c r="M2" s="24" t="s">
        <v>0</v>
      </c>
      <c r="N2" s="24" t="s">
        <v>0</v>
      </c>
      <c r="O2" s="24" t="s">
        <v>0</v>
      </c>
      <c r="P2" s="24" t="s">
        <v>0</v>
      </c>
      <c r="Q2" s="24" t="s">
        <v>0</v>
      </c>
      <c r="R2" s="24" t="s">
        <v>0</v>
      </c>
      <c r="S2" s="24" t="s">
        <v>0</v>
      </c>
      <c r="T2" s="24" t="s">
        <v>0</v>
      </c>
      <c r="U2" s="24" t="s">
        <v>0</v>
      </c>
    </row>
    <row r="3" spans="1:21" ht="24" x14ac:dyDescent="0.25">
      <c r="A3" s="24" t="s">
        <v>155</v>
      </c>
      <c r="B3" s="24" t="s">
        <v>155</v>
      </c>
      <c r="C3" s="24" t="s">
        <v>155</v>
      </c>
      <c r="D3" s="24" t="s">
        <v>155</v>
      </c>
      <c r="E3" s="24" t="s">
        <v>155</v>
      </c>
      <c r="F3" s="24" t="s">
        <v>155</v>
      </c>
      <c r="G3" s="24" t="s">
        <v>155</v>
      </c>
      <c r="H3" s="24" t="s">
        <v>155</v>
      </c>
      <c r="I3" s="24" t="s">
        <v>155</v>
      </c>
      <c r="J3" s="24" t="s">
        <v>155</v>
      </c>
      <c r="K3" s="24" t="s">
        <v>155</v>
      </c>
      <c r="L3" s="24" t="s">
        <v>155</v>
      </c>
      <c r="M3" s="24" t="s">
        <v>155</v>
      </c>
      <c r="N3" s="24" t="s">
        <v>155</v>
      </c>
      <c r="O3" s="24" t="s">
        <v>155</v>
      </c>
      <c r="P3" s="24" t="s">
        <v>155</v>
      </c>
      <c r="Q3" s="24" t="s">
        <v>155</v>
      </c>
      <c r="R3" s="24" t="s">
        <v>155</v>
      </c>
      <c r="S3" s="24" t="s">
        <v>155</v>
      </c>
      <c r="T3" s="24" t="s">
        <v>155</v>
      </c>
      <c r="U3" s="24" t="s">
        <v>155</v>
      </c>
    </row>
    <row r="4" spans="1:21" ht="24" x14ac:dyDescent="0.25">
      <c r="A4" s="24" t="s">
        <v>2</v>
      </c>
      <c r="B4" s="24" t="s">
        <v>2</v>
      </c>
      <c r="C4" s="24" t="s">
        <v>2</v>
      </c>
      <c r="D4" s="24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4" t="s">
        <v>2</v>
      </c>
      <c r="J4" s="24" t="s">
        <v>2</v>
      </c>
      <c r="K4" s="24" t="s">
        <v>2</v>
      </c>
      <c r="L4" s="24" t="s">
        <v>2</v>
      </c>
      <c r="M4" s="24" t="s">
        <v>2</v>
      </c>
      <c r="N4" s="24" t="s">
        <v>2</v>
      </c>
      <c r="O4" s="24" t="s">
        <v>2</v>
      </c>
      <c r="P4" s="24" t="s">
        <v>2</v>
      </c>
      <c r="Q4" s="24" t="s">
        <v>2</v>
      </c>
      <c r="R4" s="24" t="s">
        <v>2</v>
      </c>
      <c r="S4" s="24" t="s">
        <v>2</v>
      </c>
      <c r="T4" s="24" t="s">
        <v>2</v>
      </c>
      <c r="U4" s="24" t="s">
        <v>2</v>
      </c>
    </row>
    <row r="6" spans="1:21" ht="24.75" thickBot="1" x14ac:dyDescent="0.3">
      <c r="A6" s="23" t="s">
        <v>3</v>
      </c>
      <c r="C6" s="23" t="s">
        <v>157</v>
      </c>
      <c r="D6" s="23" t="s">
        <v>157</v>
      </c>
      <c r="E6" s="23" t="s">
        <v>157</v>
      </c>
      <c r="F6" s="23" t="s">
        <v>157</v>
      </c>
      <c r="G6" s="23" t="s">
        <v>157</v>
      </c>
      <c r="H6" s="23" t="s">
        <v>157</v>
      </c>
      <c r="I6" s="23" t="s">
        <v>157</v>
      </c>
      <c r="J6" s="23" t="s">
        <v>157</v>
      </c>
      <c r="K6" s="23" t="s">
        <v>157</v>
      </c>
      <c r="M6" s="23" t="s">
        <v>158</v>
      </c>
      <c r="N6" s="23" t="s">
        <v>158</v>
      </c>
      <c r="O6" s="23" t="s">
        <v>158</v>
      </c>
      <c r="P6" s="23" t="s">
        <v>158</v>
      </c>
      <c r="Q6" s="23" t="s">
        <v>158</v>
      </c>
      <c r="R6" s="23" t="s">
        <v>158</v>
      </c>
      <c r="S6" s="23" t="s">
        <v>158</v>
      </c>
      <c r="T6" s="23" t="s">
        <v>158</v>
      </c>
      <c r="U6" s="23" t="s">
        <v>158</v>
      </c>
    </row>
    <row r="7" spans="1:21" ht="24.75" thickBot="1" x14ac:dyDescent="0.3">
      <c r="A7" s="23" t="s">
        <v>3</v>
      </c>
      <c r="C7" s="4" t="s">
        <v>222</v>
      </c>
      <c r="E7" s="4" t="s">
        <v>223</v>
      </c>
      <c r="G7" s="4" t="s">
        <v>224</v>
      </c>
      <c r="I7" s="4" t="s">
        <v>126</v>
      </c>
      <c r="K7" s="4" t="s">
        <v>225</v>
      </c>
      <c r="M7" s="4" t="s">
        <v>222</v>
      </c>
      <c r="O7" s="4" t="s">
        <v>223</v>
      </c>
      <c r="Q7" s="4" t="s">
        <v>224</v>
      </c>
      <c r="S7" s="4" t="s">
        <v>126</v>
      </c>
      <c r="U7" s="4" t="s">
        <v>225</v>
      </c>
    </row>
    <row r="8" spans="1:21" ht="24" x14ac:dyDescent="0.25">
      <c r="A8" s="2" t="s">
        <v>18</v>
      </c>
      <c r="C8" s="3">
        <v>0</v>
      </c>
      <c r="E8" s="3">
        <v>51391027233</v>
      </c>
      <c r="G8" s="3">
        <v>0</v>
      </c>
      <c r="I8" s="3">
        <v>51391027233</v>
      </c>
      <c r="K8" s="10">
        <f>+I8/$I$12</f>
        <v>0.35196741338276682</v>
      </c>
      <c r="M8" s="3">
        <v>0</v>
      </c>
      <c r="O8" s="3">
        <v>272606084325</v>
      </c>
      <c r="Q8" s="3">
        <v>172410557364</v>
      </c>
      <c r="S8" s="3">
        <v>445016641689</v>
      </c>
      <c r="U8" s="10">
        <f>+S8/$S$12</f>
        <v>0.46381498022705248</v>
      </c>
    </row>
    <row r="9" spans="1:21" ht="24" x14ac:dyDescent="0.25">
      <c r="A9" s="2" t="s">
        <v>209</v>
      </c>
      <c r="C9" s="3">
        <v>0</v>
      </c>
      <c r="E9" s="3">
        <v>0</v>
      </c>
      <c r="G9" s="3">
        <v>0</v>
      </c>
      <c r="I9" s="3">
        <v>0</v>
      </c>
      <c r="K9" s="10">
        <f t="shared" ref="K9:K11" si="0">+I9/$I$12</f>
        <v>0</v>
      </c>
      <c r="M9" s="3">
        <v>0</v>
      </c>
      <c r="O9" s="3">
        <v>0</v>
      </c>
      <c r="Q9" s="3">
        <v>343035407151</v>
      </c>
      <c r="S9" s="3">
        <v>343035407151</v>
      </c>
      <c r="U9" s="10">
        <f t="shared" ref="U9:U11" si="1">+S9/$S$12</f>
        <v>0.35752586685535798</v>
      </c>
    </row>
    <row r="10" spans="1:21" ht="24" x14ac:dyDescent="0.25">
      <c r="A10" s="2" t="s">
        <v>19</v>
      </c>
      <c r="C10" s="3">
        <v>0</v>
      </c>
      <c r="E10" s="3">
        <v>26281264679</v>
      </c>
      <c r="G10" s="3">
        <v>0</v>
      </c>
      <c r="I10" s="3">
        <v>26281264679</v>
      </c>
      <c r="K10" s="10">
        <f t="shared" si="0"/>
        <v>0.17999540479229134</v>
      </c>
      <c r="M10" s="3">
        <v>0</v>
      </c>
      <c r="O10" s="3">
        <v>101437903203</v>
      </c>
      <c r="Q10" s="3">
        <v>0</v>
      </c>
      <c r="S10" s="3">
        <v>101437903203</v>
      </c>
      <c r="U10" s="10">
        <f t="shared" si="1"/>
        <v>0.10572283070090874</v>
      </c>
    </row>
    <row r="11" spans="1:21" ht="24.75" thickBot="1" x14ac:dyDescent="0.3">
      <c r="A11" s="2" t="s">
        <v>17</v>
      </c>
      <c r="C11" s="3">
        <v>0</v>
      </c>
      <c r="E11" s="3">
        <v>68338461581</v>
      </c>
      <c r="G11" s="3">
        <v>0</v>
      </c>
      <c r="I11" s="3">
        <v>68338461581</v>
      </c>
      <c r="K11" s="10">
        <f t="shared" si="0"/>
        <v>0.46803718182494181</v>
      </c>
      <c r="M11" s="3">
        <v>0</v>
      </c>
      <c r="O11" s="3">
        <v>69980226068</v>
      </c>
      <c r="Q11" s="3">
        <v>0</v>
      </c>
      <c r="S11" s="3">
        <v>69980226068</v>
      </c>
      <c r="U11" s="10">
        <f t="shared" si="1"/>
        <v>7.2936322216680782E-2</v>
      </c>
    </row>
    <row r="12" spans="1:21" ht="24.75" thickBot="1" x14ac:dyDescent="0.3">
      <c r="A12" s="2" t="s">
        <v>25</v>
      </c>
      <c r="C12" s="5">
        <f>SUM(C8:C11)</f>
        <v>0</v>
      </c>
      <c r="E12" s="5">
        <f>SUM(E8:E11)</f>
        <v>146010753493</v>
      </c>
      <c r="G12" s="5">
        <f>SUM(G8:G11)</f>
        <v>0</v>
      </c>
      <c r="I12" s="5">
        <f>SUM(I8:I11)</f>
        <v>146010753493</v>
      </c>
      <c r="K12" s="11">
        <f>SUM(K8:K11)</f>
        <v>1</v>
      </c>
      <c r="M12" s="5">
        <f>SUM(M8:M11)</f>
        <v>0</v>
      </c>
      <c r="O12" s="5">
        <f>SUM(O8:O11)</f>
        <v>444024213596</v>
      </c>
      <c r="Q12" s="5">
        <f>SUM(Q8:Q11)</f>
        <v>515445964515</v>
      </c>
      <c r="S12" s="5">
        <f>SUM(S8:S11)</f>
        <v>959470178111</v>
      </c>
      <c r="U12" s="11">
        <f>SUM(U8:U11)</f>
        <v>0.99999999999999989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Pirzadeh, Keyvan</cp:lastModifiedBy>
  <dcterms:created xsi:type="dcterms:W3CDTF">2025-05-28T06:26:09Z</dcterms:created>
  <dcterms:modified xsi:type="dcterms:W3CDTF">2025-05-29T13:06:39Z</dcterms:modified>
</cp:coreProperties>
</file>