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10\"/>
    </mc:Choice>
  </mc:AlternateContent>
  <xr:revisionPtr revIDLastSave="0" documentId="8_{79289A5E-E303-4CDE-906E-CD5722B42BB3}" xr6:coauthVersionLast="47" xr6:coauthVersionMax="47" xr10:uidLastSave="{00000000-0000-0000-0000-000000000000}"/>
  <bookViews>
    <workbookView xWindow="-28920" yWindow="-120" windowWidth="29040" windowHeight="15720" tabRatio="868" xr2:uid="{00000000-000D-0000-FFFF-FFFF00000000}"/>
  </bookViews>
  <sheets>
    <sheet name="سهام" sheetId="1" r:id="rId1"/>
    <sheet name="واحد های صندوق" sheetId="16" r:id="rId2"/>
    <sheet name="تبعی" sheetId="2" r:id="rId3"/>
    <sheet name="اوراق مشارکت" sheetId="3" r:id="rId4"/>
    <sheet name="تعدیل قیمت" sheetId="4" r:id="rId5"/>
    <sheet name="سپرده" sheetId="6" r:id="rId6"/>
    <sheet name="جمع درآمدها" sheetId="15" r:id="rId7"/>
    <sheet name="سایر درآمدها" sheetId="14" r:id="rId8"/>
    <sheet name="سرمایه‌گذاری در سهام" sheetId="11" r:id="rId9"/>
    <sheet name="سرمایه گذاری در صندوق" sheetId="18" r:id="rId10"/>
    <sheet name="سرمایه‌گذاری در اوراق بهادار" sheetId="12" r:id="rId11"/>
    <sheet name="مبالغ تخصیصی اوراق آوند" sheetId="20" r:id="rId12"/>
    <sheet name="درآمد سود سهام" sheetId="8" r:id="rId13"/>
    <sheet name="سود اوراق مشارکت" sheetId="7" r:id="rId14"/>
    <sheet name="سود سپرده بانکی" sheetId="17" r:id="rId15"/>
    <sheet name="درآمد سپرده بانکی" sheetId="13" r:id="rId16"/>
    <sheet name="درآمد ناشی از فروش" sheetId="10" r:id="rId17"/>
    <sheet name="درآمد ناشی از تغییر قیمت اوراق" sheetId="9" r:id="rId18"/>
  </sheets>
  <definedNames>
    <definedName name="_xlnm.Print_Area" localSheetId="11">'مبالغ تخصیصی اوراق آوند'!$A$1:$H$29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18" l="1"/>
  <c r="U10" i="18"/>
  <c r="U11" i="18"/>
  <c r="U12" i="18"/>
  <c r="U13" i="18"/>
  <c r="U14" i="18"/>
  <c r="U8" i="18"/>
  <c r="K9" i="18"/>
  <c r="K10" i="18"/>
  <c r="K11" i="18"/>
  <c r="K12" i="18"/>
  <c r="K13" i="18"/>
  <c r="K14" i="18"/>
  <c r="K8" i="18"/>
  <c r="C10" i="15"/>
  <c r="C12" i="15" s="1"/>
  <c r="S9" i="11"/>
  <c r="S10" i="11"/>
  <c r="S11" i="11"/>
  <c r="S12" i="11"/>
  <c r="S13" i="11"/>
  <c r="S14" i="11"/>
  <c r="S15" i="11"/>
  <c r="S8" i="11"/>
  <c r="I9" i="11"/>
  <c r="I10" i="11"/>
  <c r="I11" i="11"/>
  <c r="I12" i="11"/>
  <c r="I13" i="11"/>
  <c r="I14" i="11"/>
  <c r="I15" i="11"/>
  <c r="I8" i="11"/>
  <c r="S9" i="18"/>
  <c r="S10" i="18"/>
  <c r="S11" i="18"/>
  <c r="S12" i="18"/>
  <c r="S13" i="18"/>
  <c r="S14" i="18"/>
  <c r="S8" i="18"/>
  <c r="I9" i="18"/>
  <c r="I10" i="18"/>
  <c r="I11" i="18"/>
  <c r="I12" i="18"/>
  <c r="I13" i="18"/>
  <c r="I14" i="18"/>
  <c r="I8" i="18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8" i="12"/>
  <c r="Q9" i="11"/>
  <c r="Q10" i="11"/>
  <c r="Q12" i="11"/>
  <c r="Q8" i="11"/>
  <c r="Q8" i="18"/>
  <c r="Q9" i="18"/>
  <c r="Q10" i="18"/>
  <c r="O9" i="18"/>
  <c r="O10" i="18"/>
  <c r="O11" i="18"/>
  <c r="O12" i="18"/>
  <c r="O13" i="18"/>
  <c r="O14" i="18"/>
  <c r="E14" i="20"/>
  <c r="G12" i="15" l="1"/>
  <c r="C11" i="15"/>
  <c r="E11" i="14"/>
  <c r="C11" i="14"/>
  <c r="Q64" i="9"/>
  <c r="Q63" i="9"/>
  <c r="Q62" i="9"/>
  <c r="Q61" i="9"/>
  <c r="Q60" i="9"/>
  <c r="Q59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59" i="17"/>
  <c r="M60" i="17"/>
  <c r="M61" i="17"/>
  <c r="M62" i="17"/>
  <c r="M63" i="17"/>
  <c r="M64" i="17"/>
  <c r="M65" i="17"/>
  <c r="M66" i="17"/>
  <c r="M67" i="17"/>
  <c r="M68" i="17"/>
  <c r="M69" i="17"/>
  <c r="M70" i="17"/>
  <c r="M71" i="17"/>
  <c r="M72" i="17"/>
  <c r="M73" i="17"/>
  <c r="M74" i="17"/>
  <c r="M75" i="17"/>
  <c r="M76" i="17"/>
  <c r="M77" i="17"/>
  <c r="M78" i="17"/>
  <c r="M79" i="17"/>
  <c r="M80" i="17"/>
  <c r="M81" i="17"/>
  <c r="M82" i="17"/>
  <c r="M83" i="17"/>
  <c r="M84" i="17"/>
  <c r="M85" i="17"/>
  <c r="M86" i="17"/>
  <c r="M87" i="17"/>
  <c r="M88" i="17"/>
  <c r="M89" i="17"/>
  <c r="M90" i="17"/>
  <c r="M91" i="17"/>
  <c r="M92" i="17"/>
  <c r="M93" i="17"/>
  <c r="M94" i="17"/>
  <c r="M95" i="17"/>
  <c r="M96" i="17"/>
  <c r="M97" i="17"/>
  <c r="M98" i="17"/>
  <c r="M99" i="17"/>
  <c r="M100" i="17"/>
  <c r="M101" i="17"/>
  <c r="M102" i="17"/>
  <c r="M103" i="17"/>
  <c r="M104" i="17"/>
  <c r="M105" i="17"/>
  <c r="M106" i="17"/>
  <c r="M107" i="17"/>
  <c r="M108" i="17"/>
  <c r="M109" i="17"/>
  <c r="M110" i="17"/>
  <c r="M111" i="17"/>
  <c r="M112" i="17"/>
  <c r="M113" i="17"/>
  <c r="M114" i="17"/>
  <c r="M115" i="17"/>
  <c r="M116" i="17"/>
  <c r="M117" i="17"/>
  <c r="M118" i="17"/>
  <c r="M119" i="17"/>
  <c r="M120" i="17"/>
  <c r="M121" i="17"/>
  <c r="M122" i="17"/>
  <c r="M123" i="17"/>
  <c r="M124" i="17"/>
  <c r="M125" i="17"/>
  <c r="M126" i="17"/>
  <c r="M127" i="17"/>
  <c r="M128" i="17"/>
  <c r="M129" i="17"/>
  <c r="M130" i="17"/>
  <c r="M131" i="17"/>
  <c r="M132" i="17"/>
  <c r="M133" i="17"/>
  <c r="M134" i="17"/>
  <c r="M135" i="17"/>
  <c r="M136" i="17"/>
  <c r="M137" i="17"/>
  <c r="M138" i="17"/>
  <c r="M139" i="17"/>
  <c r="M140" i="17"/>
  <c r="M141" i="17"/>
  <c r="M142" i="17"/>
  <c r="M143" i="17"/>
  <c r="M144" i="17"/>
  <c r="M145" i="17"/>
  <c r="M146" i="17"/>
  <c r="M147" i="17"/>
  <c r="M148" i="17"/>
  <c r="M149" i="17"/>
  <c r="M150" i="17"/>
  <c r="M151" i="17"/>
  <c r="M152" i="17"/>
  <c r="M153" i="17"/>
  <c r="M154" i="17"/>
  <c r="M155" i="17"/>
  <c r="M156" i="17"/>
  <c r="M157" i="17"/>
  <c r="M158" i="17"/>
  <c r="M159" i="17"/>
  <c r="M160" i="17"/>
  <c r="M161" i="17"/>
  <c r="M162" i="17"/>
  <c r="M163" i="17"/>
  <c r="M164" i="17"/>
  <c r="M165" i="17"/>
  <c r="M166" i="17"/>
  <c r="M167" i="17"/>
  <c r="M168" i="17"/>
  <c r="M169" i="17"/>
  <c r="M170" i="17"/>
  <c r="M171" i="17"/>
  <c r="M172" i="17"/>
  <c r="M173" i="17"/>
  <c r="M174" i="17"/>
  <c r="M175" i="17"/>
  <c r="M176" i="17"/>
  <c r="M177" i="17"/>
  <c r="M178" i="17"/>
  <c r="M179" i="17"/>
  <c r="M180" i="17"/>
  <c r="M181" i="17"/>
  <c r="M182" i="17"/>
  <c r="M183" i="17"/>
  <c r="M184" i="17"/>
  <c r="M185" i="17"/>
  <c r="M186" i="17"/>
  <c r="M187" i="17"/>
  <c r="M188" i="17"/>
  <c r="M189" i="17"/>
  <c r="M190" i="17"/>
  <c r="M191" i="17"/>
  <c r="M192" i="17"/>
  <c r="M193" i="17"/>
  <c r="M194" i="17"/>
  <c r="M195" i="17"/>
  <c r="M196" i="17"/>
  <c r="M197" i="17"/>
  <c r="M198" i="17"/>
  <c r="M199" i="17"/>
  <c r="M200" i="17"/>
  <c r="M201" i="17"/>
  <c r="M202" i="17"/>
  <c r="M203" i="17"/>
  <c r="M204" i="17"/>
  <c r="M205" i="17"/>
  <c r="M206" i="17"/>
  <c r="M207" i="17"/>
  <c r="M208" i="17"/>
  <c r="M209" i="17"/>
  <c r="M210" i="17"/>
  <c r="M211" i="17"/>
  <c r="M212" i="17"/>
  <c r="M213" i="17"/>
  <c r="M214" i="17"/>
  <c r="M215" i="17"/>
  <c r="M216" i="17"/>
  <c r="M217" i="17"/>
  <c r="M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G103" i="17"/>
  <c r="G104" i="17"/>
  <c r="G105" i="17"/>
  <c r="G106" i="17"/>
  <c r="G107" i="17"/>
  <c r="G108" i="17"/>
  <c r="G109" i="17"/>
  <c r="G110" i="17"/>
  <c r="G111" i="17"/>
  <c r="G112" i="17"/>
  <c r="G113" i="17"/>
  <c r="G114" i="17"/>
  <c r="G115" i="17"/>
  <c r="G116" i="17"/>
  <c r="G117" i="17"/>
  <c r="G118" i="17"/>
  <c r="G119" i="17"/>
  <c r="G120" i="17"/>
  <c r="G121" i="17"/>
  <c r="G122" i="17"/>
  <c r="G123" i="17"/>
  <c r="G124" i="17"/>
  <c r="G125" i="17"/>
  <c r="G126" i="17"/>
  <c r="G127" i="17"/>
  <c r="G128" i="17"/>
  <c r="G129" i="17"/>
  <c r="G130" i="17"/>
  <c r="G131" i="17"/>
  <c r="G132" i="17"/>
  <c r="G133" i="17"/>
  <c r="G134" i="17"/>
  <c r="G135" i="17"/>
  <c r="G136" i="17"/>
  <c r="G137" i="17"/>
  <c r="G138" i="17"/>
  <c r="G139" i="17"/>
  <c r="G140" i="17"/>
  <c r="G141" i="17"/>
  <c r="G142" i="17"/>
  <c r="G143" i="17"/>
  <c r="G144" i="17"/>
  <c r="G145" i="17"/>
  <c r="G146" i="17"/>
  <c r="G147" i="17"/>
  <c r="G148" i="17"/>
  <c r="G149" i="17"/>
  <c r="G150" i="17"/>
  <c r="G151" i="17"/>
  <c r="G152" i="17"/>
  <c r="G153" i="17"/>
  <c r="G154" i="17"/>
  <c r="G155" i="17"/>
  <c r="G156" i="17"/>
  <c r="G157" i="17"/>
  <c r="G158" i="17"/>
  <c r="G159" i="17"/>
  <c r="G160" i="17"/>
  <c r="G161" i="17"/>
  <c r="G162" i="17"/>
  <c r="G163" i="17"/>
  <c r="G164" i="17"/>
  <c r="G165" i="17"/>
  <c r="G166" i="17"/>
  <c r="G167" i="17"/>
  <c r="G168" i="17"/>
  <c r="G169" i="17"/>
  <c r="G170" i="17"/>
  <c r="G171" i="17"/>
  <c r="G172" i="17"/>
  <c r="G173" i="17"/>
  <c r="G174" i="17"/>
  <c r="G175" i="17"/>
  <c r="G176" i="17"/>
  <c r="G177" i="17"/>
  <c r="G178" i="17"/>
  <c r="G179" i="17"/>
  <c r="G180" i="17"/>
  <c r="G181" i="17"/>
  <c r="G182" i="17"/>
  <c r="G183" i="17"/>
  <c r="G184" i="17"/>
  <c r="G185" i="17"/>
  <c r="G186" i="17"/>
  <c r="G187" i="17"/>
  <c r="G188" i="17"/>
  <c r="G189" i="17"/>
  <c r="G190" i="17"/>
  <c r="G191" i="17"/>
  <c r="G192" i="17"/>
  <c r="G193" i="17"/>
  <c r="G194" i="17"/>
  <c r="G195" i="17"/>
  <c r="G196" i="17"/>
  <c r="G197" i="17"/>
  <c r="G198" i="17"/>
  <c r="G199" i="17"/>
  <c r="G200" i="17"/>
  <c r="G201" i="17"/>
  <c r="G202" i="17"/>
  <c r="G203" i="17"/>
  <c r="G204" i="17"/>
  <c r="G205" i="17"/>
  <c r="G206" i="17"/>
  <c r="G207" i="17"/>
  <c r="G208" i="17"/>
  <c r="G209" i="17"/>
  <c r="G210" i="17"/>
  <c r="G211" i="17"/>
  <c r="G212" i="17"/>
  <c r="G213" i="17"/>
  <c r="G214" i="17"/>
  <c r="G215" i="17"/>
  <c r="G216" i="17"/>
  <c r="G217" i="17"/>
  <c r="G8" i="17"/>
  <c r="K34" i="4"/>
  <c r="I21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I204" i="13"/>
  <c r="I205" i="13"/>
  <c r="I206" i="13"/>
  <c r="I207" i="13"/>
  <c r="I208" i="13"/>
  <c r="I209" i="13"/>
  <c r="I210" i="13"/>
  <c r="I211" i="13"/>
  <c r="I212" i="13"/>
  <c r="I213" i="13"/>
  <c r="I214" i="13"/>
  <c r="I215" i="13"/>
  <c r="I216" i="13"/>
  <c r="I217" i="13"/>
  <c r="Q78" i="12"/>
  <c r="O78" i="12"/>
  <c r="M78" i="12"/>
  <c r="K78" i="12"/>
  <c r="G78" i="12"/>
  <c r="E78" i="12"/>
  <c r="C78" i="12"/>
  <c r="Q15" i="18"/>
  <c r="O15" i="18"/>
  <c r="M15" i="18"/>
  <c r="G15" i="18"/>
  <c r="E15" i="18"/>
  <c r="C15" i="18"/>
  <c r="S16" i="11"/>
  <c r="Q16" i="11"/>
  <c r="O16" i="11"/>
  <c r="M16" i="11"/>
  <c r="G16" i="11"/>
  <c r="E16" i="11"/>
  <c r="C16" i="11"/>
  <c r="Q39" i="10"/>
  <c r="O39" i="10"/>
  <c r="M39" i="10"/>
  <c r="I39" i="10"/>
  <c r="G39" i="10"/>
  <c r="E39" i="10"/>
  <c r="U8" i="11" l="1"/>
  <c r="U11" i="11"/>
  <c r="I78" i="12"/>
  <c r="C9" i="15" s="1"/>
  <c r="I15" i="18"/>
  <c r="C8" i="15" s="1"/>
  <c r="U12" i="11"/>
  <c r="U10" i="11"/>
  <c r="U14" i="11"/>
  <c r="U13" i="11"/>
  <c r="U9" i="11"/>
  <c r="U15" i="11"/>
  <c r="U15" i="18"/>
  <c r="I16" i="11"/>
  <c r="K11" i="11" s="1"/>
  <c r="S15" i="18"/>
  <c r="U16" i="11" l="1"/>
  <c r="K14" i="11"/>
  <c r="K13" i="11"/>
  <c r="K8" i="11"/>
  <c r="C7" i="15"/>
  <c r="K9" i="11"/>
  <c r="K10" i="11"/>
  <c r="K15" i="18"/>
  <c r="K12" i="11"/>
  <c r="K15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8" i="10"/>
  <c r="K80" i="9"/>
  <c r="Q65" i="9"/>
  <c r="O65" i="9"/>
  <c r="M65" i="9"/>
  <c r="E65" i="9"/>
  <c r="G65" i="9"/>
  <c r="I9" i="9"/>
  <c r="I10" i="9"/>
  <c r="I11" i="9"/>
  <c r="I12" i="9"/>
  <c r="I13" i="9"/>
  <c r="I14" i="9"/>
  <c r="I65" i="9" s="1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8" i="9"/>
  <c r="M12" i="8"/>
  <c r="M9" i="8"/>
  <c r="M10" i="8"/>
  <c r="M11" i="8"/>
  <c r="M8" i="8"/>
  <c r="I12" i="8"/>
  <c r="G9" i="8"/>
  <c r="G10" i="8"/>
  <c r="G12" i="8" s="1"/>
  <c r="G11" i="8"/>
  <c r="G8" i="8"/>
  <c r="E12" i="8"/>
  <c r="C12" i="8"/>
  <c r="M218" i="17"/>
  <c r="K218" i="17"/>
  <c r="I218" i="17"/>
  <c r="G218" i="17"/>
  <c r="E218" i="17"/>
  <c r="C218" i="1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8" i="7"/>
  <c r="M49" i="7"/>
  <c r="K49" i="7"/>
  <c r="I49" i="7"/>
  <c r="G49" i="7"/>
  <c r="C49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8" i="7"/>
  <c r="K70" i="6"/>
  <c r="I70" i="6"/>
  <c r="G70" i="6"/>
  <c r="E70" i="6"/>
  <c r="C70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8" i="6"/>
  <c r="Y63" i="3"/>
  <c r="Y15" i="16"/>
  <c r="Y14" i="1"/>
  <c r="Q10" i="1"/>
  <c r="Q11" i="1"/>
  <c r="Q12" i="1"/>
  <c r="Q13" i="1"/>
  <c r="Q9" i="1"/>
  <c r="W15" i="16"/>
  <c r="U15" i="16"/>
  <c r="O15" i="16"/>
  <c r="K15" i="16"/>
  <c r="G15" i="16"/>
  <c r="E15" i="16"/>
  <c r="G63" i="3"/>
  <c r="E63" i="3"/>
  <c r="W14" i="1"/>
  <c r="U14" i="1"/>
  <c r="O14" i="1"/>
  <c r="K14" i="1"/>
  <c r="G14" i="1"/>
  <c r="E14" i="1"/>
  <c r="G218" i="13"/>
  <c r="I8" i="13" s="1"/>
  <c r="C218" i="13"/>
  <c r="K12" i="8"/>
  <c r="E49" i="7"/>
  <c r="W63" i="3"/>
  <c r="U63" i="3"/>
  <c r="O63" i="3"/>
  <c r="K63" i="3"/>
  <c r="K16" i="11" l="1"/>
  <c r="E14" i="13"/>
  <c r="E22" i="13"/>
  <c r="E30" i="13"/>
  <c r="E38" i="13"/>
  <c r="E46" i="13"/>
  <c r="E54" i="13"/>
  <c r="E62" i="13"/>
  <c r="E70" i="13"/>
  <c r="E78" i="13"/>
  <c r="E86" i="13"/>
  <c r="E94" i="13"/>
  <c r="E102" i="13"/>
  <c r="E110" i="13"/>
  <c r="E118" i="13"/>
  <c r="E126" i="13"/>
  <c r="E134" i="13"/>
  <c r="E142" i="13"/>
  <c r="E150" i="13"/>
  <c r="E158" i="13"/>
  <c r="E166" i="13"/>
  <c r="E174" i="13"/>
  <c r="E182" i="13"/>
  <c r="E190" i="13"/>
  <c r="E198" i="13"/>
  <c r="E206" i="13"/>
  <c r="E214" i="13"/>
  <c r="E31" i="13"/>
  <c r="E63" i="13"/>
  <c r="E79" i="13"/>
  <c r="E95" i="13"/>
  <c r="E111" i="13"/>
  <c r="E151" i="13"/>
  <c r="E191" i="13"/>
  <c r="E215" i="13"/>
  <c r="E23" i="13"/>
  <c r="E55" i="13"/>
  <c r="E87" i="13"/>
  <c r="E103" i="13"/>
  <c r="E127" i="13"/>
  <c r="E159" i="13"/>
  <c r="E175" i="13"/>
  <c r="E207" i="13"/>
  <c r="E16" i="13"/>
  <c r="E24" i="13"/>
  <c r="E32" i="13"/>
  <c r="E40" i="13"/>
  <c r="E48" i="13"/>
  <c r="E56" i="13"/>
  <c r="E64" i="13"/>
  <c r="E72" i="13"/>
  <c r="E80" i="13"/>
  <c r="E88" i="13"/>
  <c r="E96" i="13"/>
  <c r="E104" i="13"/>
  <c r="E112" i="13"/>
  <c r="E120" i="13"/>
  <c r="E128" i="13"/>
  <c r="E136" i="13"/>
  <c r="E144" i="13"/>
  <c r="E152" i="13"/>
  <c r="E160" i="13"/>
  <c r="E168" i="13"/>
  <c r="E176" i="13"/>
  <c r="E184" i="13"/>
  <c r="E192" i="13"/>
  <c r="E200" i="13"/>
  <c r="E208" i="13"/>
  <c r="E216" i="13"/>
  <c r="E50" i="13"/>
  <c r="E74" i="13"/>
  <c r="E98" i="13"/>
  <c r="E122" i="13"/>
  <c r="E146" i="13"/>
  <c r="E170" i="13"/>
  <c r="E202" i="13"/>
  <c r="E117" i="13"/>
  <c r="E165" i="13"/>
  <c r="E197" i="13"/>
  <c r="E135" i="13"/>
  <c r="E9" i="13"/>
  <c r="E17" i="13"/>
  <c r="E25" i="13"/>
  <c r="E33" i="13"/>
  <c r="E41" i="13"/>
  <c r="E49" i="13"/>
  <c r="E57" i="13"/>
  <c r="E65" i="13"/>
  <c r="E73" i="13"/>
  <c r="E81" i="13"/>
  <c r="E89" i="13"/>
  <c r="E97" i="13"/>
  <c r="E105" i="13"/>
  <c r="E113" i="13"/>
  <c r="E121" i="13"/>
  <c r="E129" i="13"/>
  <c r="E137" i="13"/>
  <c r="E145" i="13"/>
  <c r="E153" i="13"/>
  <c r="E161" i="13"/>
  <c r="E169" i="13"/>
  <c r="E177" i="13"/>
  <c r="E185" i="13"/>
  <c r="E193" i="13"/>
  <c r="E201" i="13"/>
  <c r="E209" i="13"/>
  <c r="E217" i="13"/>
  <c r="E34" i="13"/>
  <c r="E66" i="13"/>
  <c r="E90" i="13"/>
  <c r="E114" i="13"/>
  <c r="E138" i="13"/>
  <c r="E154" i="13"/>
  <c r="E178" i="13"/>
  <c r="E194" i="13"/>
  <c r="E210" i="13"/>
  <c r="E29" i="13"/>
  <c r="E173" i="13"/>
  <c r="E71" i="13"/>
  <c r="E183" i="13"/>
  <c r="E10" i="13"/>
  <c r="E18" i="13"/>
  <c r="E26" i="13"/>
  <c r="E42" i="13"/>
  <c r="E58" i="13"/>
  <c r="E82" i="13"/>
  <c r="E106" i="13"/>
  <c r="E130" i="13"/>
  <c r="E162" i="13"/>
  <c r="E186" i="13"/>
  <c r="E8" i="13"/>
  <c r="E53" i="13"/>
  <c r="E133" i="13"/>
  <c r="E205" i="13"/>
  <c r="E39" i="13"/>
  <c r="E143" i="13"/>
  <c r="E11" i="13"/>
  <c r="E19" i="13"/>
  <c r="E27" i="13"/>
  <c r="E35" i="13"/>
  <c r="E43" i="13"/>
  <c r="E51" i="13"/>
  <c r="E59" i="13"/>
  <c r="E67" i="13"/>
  <c r="E75" i="13"/>
  <c r="E83" i="13"/>
  <c r="E91" i="13"/>
  <c r="E99" i="13"/>
  <c r="E107" i="13"/>
  <c r="E115" i="13"/>
  <c r="E123" i="13"/>
  <c r="E131" i="13"/>
  <c r="E139" i="13"/>
  <c r="E147" i="13"/>
  <c r="E155" i="13"/>
  <c r="E163" i="13"/>
  <c r="E171" i="13"/>
  <c r="E179" i="13"/>
  <c r="E187" i="13"/>
  <c r="E195" i="13"/>
  <c r="E203" i="13"/>
  <c r="E211" i="13"/>
  <c r="E13" i="13"/>
  <c r="E37" i="13"/>
  <c r="E61" i="13"/>
  <c r="E77" i="13"/>
  <c r="E93" i="13"/>
  <c r="E109" i="13"/>
  <c r="E141" i="13"/>
  <c r="E149" i="13"/>
  <c r="E181" i="13"/>
  <c r="E213" i="13"/>
  <c r="E47" i="13"/>
  <c r="E167" i="13"/>
  <c r="E12" i="13"/>
  <c r="E20" i="13"/>
  <c r="E28" i="13"/>
  <c r="E36" i="13"/>
  <c r="E44" i="13"/>
  <c r="E52" i="13"/>
  <c r="E60" i="13"/>
  <c r="E68" i="13"/>
  <c r="E76" i="13"/>
  <c r="E84" i="13"/>
  <c r="E92" i="13"/>
  <c r="E100" i="13"/>
  <c r="E108" i="13"/>
  <c r="E116" i="13"/>
  <c r="E124" i="13"/>
  <c r="E132" i="13"/>
  <c r="E140" i="13"/>
  <c r="E148" i="13"/>
  <c r="E156" i="13"/>
  <c r="E164" i="13"/>
  <c r="E172" i="13"/>
  <c r="E180" i="13"/>
  <c r="E188" i="13"/>
  <c r="E196" i="13"/>
  <c r="E204" i="13"/>
  <c r="E212" i="13"/>
  <c r="E21" i="13"/>
  <c r="E45" i="13"/>
  <c r="E69" i="13"/>
  <c r="E85" i="13"/>
  <c r="E101" i="13"/>
  <c r="E125" i="13"/>
  <c r="E157" i="13"/>
  <c r="E189" i="13"/>
  <c r="E15" i="13"/>
  <c r="E119" i="13"/>
  <c r="E199" i="13"/>
  <c r="E9" i="15" l="1"/>
  <c r="E10" i="15"/>
  <c r="E11" i="15"/>
  <c r="E8" i="15"/>
  <c r="E7" i="15"/>
  <c r="E218" i="13"/>
  <c r="E12" i="15" l="1"/>
</calcChain>
</file>

<file path=xl/sharedStrings.xml><?xml version="1.0" encoding="utf-8"?>
<sst xmlns="http://schemas.openxmlformats.org/spreadsheetml/2006/main" count="2206" uniqueCount="279">
  <si>
    <t>صندوق سرمایه‌گذاری ثابت آوند مفید</t>
  </si>
  <si>
    <t>صورت وضعیت پورتفوی</t>
  </si>
  <si>
    <t>برای ماه منتهی به 1404/10/30</t>
  </si>
  <si>
    <t>نام شرکت</t>
  </si>
  <si>
    <t>1404/09/30</t>
  </si>
  <si>
    <t>تغییرات طی دوره</t>
  </si>
  <si>
    <t>1404/10/30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</si>
  <si>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</si>
  <si>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</si>
  <si>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</si>
  <si>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</si>
  <si>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</si>
  <si>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</si>
  <si>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</si>
  <si>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</si>
  <si>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 معادن وص.معدنی خاورمیانه</t>
  </si>
  <si>
    <t>0.02%</t>
  </si>
  <si>
    <t>سایپا</t>
  </si>
  <si>
    <t>صندوق س سهامی بیدار-اهرمی - واحد عادی</t>
  </si>
  <si>
    <t>صندوق سرمایه گذاری سهامی اهرمی موج فیروزه</t>
  </si>
  <si>
    <t>صندوق طلای عیار مفید</t>
  </si>
  <si>
    <t>فولاد هرمزگان جنوب</t>
  </si>
  <si>
    <t>ملی  صنایع  مس  ایران</t>
  </si>
  <si>
    <t>صندوق س.توسعه اندوخته آینده-س</t>
  </si>
  <si>
    <t>صندوق س صنایع مفید1- بخشی</t>
  </si>
  <si>
    <t>صندوق س صنایع مفید4-بخشی</t>
  </si>
  <si>
    <t>امتیاز تسهیلات مسکن سال1404</t>
  </si>
  <si>
    <t/>
  </si>
  <si>
    <t>تعداد اوراق تبعی</t>
  </si>
  <si>
    <t>قیمت اعمال</t>
  </si>
  <si>
    <t>تاریخ اعمال</t>
  </si>
  <si>
    <t>نرخ موثر</t>
  </si>
  <si>
    <t>اختیارف ت میدکو-6167-05/02/15</t>
  </si>
  <si>
    <t>1405/02/15</t>
  </si>
  <si>
    <t>اختیارف ت فملی-7485-05/03/06</t>
  </si>
  <si>
    <t>1405/03/06</t>
  </si>
  <si>
    <t>اختیارف ت خساپا-3898-04/11/01</t>
  </si>
  <si>
    <t>1404/11/01</t>
  </si>
  <si>
    <t>اختیارف.ت.هرمز-2193-050818</t>
  </si>
  <si>
    <t>1405/08/18</t>
  </si>
  <si>
    <t>اطلاعات اوراق بهادار با درآمد ثابت</t>
  </si>
  <si>
    <t>نام اوراق</t>
  </si>
  <si>
    <t>قیمت بازار هر ورقه</t>
  </si>
  <si>
    <t>سلف استاندارد خودروی کرمان</t>
  </si>
  <si>
    <t>سلف استاندارد غدیر ایرانیان</t>
  </si>
  <si>
    <t>سلف شیرفرادما سولیکو</t>
  </si>
  <si>
    <t>سلف موازی پلی اتیلن سبک فیلم</t>
  </si>
  <si>
    <t>سلف موازی میلگرد تبریز</t>
  </si>
  <si>
    <t>سلف موازی هیدروکربن آفتاب053</t>
  </si>
  <si>
    <t>اجاره اهداف مفید 14070531</t>
  </si>
  <si>
    <t>اجاره تابان نوین14041015</t>
  </si>
  <si>
    <t>اسناد خزانه-م11بودجه02-050720</t>
  </si>
  <si>
    <t>اسناد خزانه-م12بودجه02-050916</t>
  </si>
  <si>
    <t>اسناد خزانه-م13بودجه02-051021</t>
  </si>
  <si>
    <t>اسناد خزانه-م8بودجه02-041211</t>
  </si>
  <si>
    <t>اسنادخزانه-م10بودجه02-051112</t>
  </si>
  <si>
    <t>اسنادخزانه-م1بودجه02-050325</t>
  </si>
  <si>
    <t>اسنادخزانه-م2بودجه02-050923</t>
  </si>
  <si>
    <t>اسنادخزانه-م5بودجه01-041015</t>
  </si>
  <si>
    <t>صکوک اجاره صند412-بدون ضامن</t>
  </si>
  <si>
    <t>صکوک اجاره گل گهر504-3ماهه23%</t>
  </si>
  <si>
    <t>صکوک اجاره وکغدیر707-بدون ضامن</t>
  </si>
  <si>
    <t>صکوک مرابحه پاکشو603-3ماهه23%</t>
  </si>
  <si>
    <t>صکوک مرابحه دعبید12-3ماهه18%</t>
  </si>
  <si>
    <t>صکوک مرابحه دعبید69-3ماهه23%</t>
  </si>
  <si>
    <t>صکوک مرابحه غکورش505-بدون ضامن</t>
  </si>
  <si>
    <t>صکوک مرابحه فخوز412-بدون ضامن</t>
  </si>
  <si>
    <t>گواهی اعتبارمولد شهر14050631</t>
  </si>
  <si>
    <t>مرابحه اورند پیشرو-مفید051118</t>
  </si>
  <si>
    <t>مرابحه طبیعت سبز-مفید060920</t>
  </si>
  <si>
    <t>مرابحه طبیعت سبز-مفید070311</t>
  </si>
  <si>
    <t>مرابحه عام دولت132-ش.خ041110</t>
  </si>
  <si>
    <t>مرابحه عام دولت143-ش.خ041009</t>
  </si>
  <si>
    <t>مرابحه عام دولت145-ش.خ050707</t>
  </si>
  <si>
    <t>مرابحه عام دولت172-ش.خ050623</t>
  </si>
  <si>
    <t>مرابحه عام دولت174-ش.خ041027</t>
  </si>
  <si>
    <t>مرابحه عام دولت175-ش.خ060327</t>
  </si>
  <si>
    <t>مرابحه عام دولت194-ش.خ060504</t>
  </si>
  <si>
    <t>مرابحه عام دولت201-ش.خ060430</t>
  </si>
  <si>
    <t>مرابحه عام دولت206-ش.خ051114</t>
  </si>
  <si>
    <t>مرابحه عام دولت208-ش.خ060714</t>
  </si>
  <si>
    <t>مرابحه عام دولت210-ش.خ051121</t>
  </si>
  <si>
    <t>مرابحه عام دولت230-ش.خ070628</t>
  </si>
  <si>
    <t>مرابحه عام دولت231-ش.خ060825</t>
  </si>
  <si>
    <t>مرابحه عام دولت249-ش.خ060827</t>
  </si>
  <si>
    <t>مرابحه عام دولت256-ش.خ070318</t>
  </si>
  <si>
    <t>مرابحه عام دولت257-ش.خ060825</t>
  </si>
  <si>
    <t>مرابحه نفت و گاز سرو071226</t>
  </si>
  <si>
    <t>مرابحه کاسپین تامین 070625</t>
  </si>
  <si>
    <t>مشارکت ش قم0612-3 ماهه 20.5%</t>
  </si>
  <si>
    <t>گواهی اعتبارمولد ملی14050631</t>
  </si>
  <si>
    <t>گام بانک تجارت0506</t>
  </si>
  <si>
    <t>مرابحه عام دولت162-ش.خ050329</t>
  </si>
  <si>
    <t>مرابحه داروسازی کوثر14060422</t>
  </si>
  <si>
    <t>گواهی اعتبارمولد شهر14050431</t>
  </si>
  <si>
    <t>شهرداری قم</t>
  </si>
  <si>
    <t>شهرداری تهران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</si>
  <si>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</si>
  <si>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</si>
  <si>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</si>
  <si>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</si>
  <si>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</si>
  <si>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-1.22%</t>
  </si>
  <si>
    <t>-1.19%</t>
  </si>
  <si>
    <t>4.76%</t>
  </si>
  <si>
    <t>-2.70%</t>
  </si>
  <si>
    <t>5.21%</t>
  </si>
  <si>
    <t>-1.42%</t>
  </si>
  <si>
    <t>1.29%</t>
  </si>
  <si>
    <t>-0.15%</t>
  </si>
  <si>
    <t>4.25%</t>
  </si>
  <si>
    <t>5.26%</t>
  </si>
  <si>
    <t>-0.99%</t>
  </si>
  <si>
    <t>9.84%</t>
  </si>
  <si>
    <t>-0.55%</t>
  </si>
  <si>
    <t>10.00%</t>
  </si>
  <si>
    <t>4.79%</t>
  </si>
  <si>
    <t>7.38%</t>
  </si>
  <si>
    <t>1.00%</t>
  </si>
  <si>
    <t>8.96%</t>
  </si>
  <si>
    <t>9.39%</t>
  </si>
  <si>
    <t>-0.98%</t>
  </si>
  <si>
    <t>-2.01%</t>
  </si>
  <si>
    <t>-6.85%</t>
  </si>
  <si>
    <t>-0.81%</t>
  </si>
  <si>
    <t>-7.96%</t>
  </si>
  <si>
    <t>2.12%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</si>
  <si>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</si>
  <si>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</si>
  <si>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</si>
  <si>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</si>
  <si>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</si>
  <si>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</si>
  <si>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</si>
  <si>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بانک مسکن دولت</t>
  </si>
  <si>
    <t>بانک ملت شعبه مستقل مرکزی</t>
  </si>
  <si>
    <t>بانک تجارت حافظ جنوبی</t>
  </si>
  <si>
    <t>بانک ملت چهار راه جهان کودک</t>
  </si>
  <si>
    <t>بانک صادرات بورس کالا</t>
  </si>
  <si>
    <t>بانک شهر کامرانیه</t>
  </si>
  <si>
    <t>بانک رفاه دادمان</t>
  </si>
  <si>
    <t>بانک ملت مستقل مرکزی</t>
  </si>
  <si>
    <t xml:space="preserve">بانک ملت مستقل مرکزی	</t>
  </si>
  <si>
    <t>بانک تجارت فاطمی</t>
  </si>
  <si>
    <t>بانک شهر مرکزی قم</t>
  </si>
  <si>
    <t>بانک صادرات شریعتی</t>
  </si>
  <si>
    <t>بانک صادرات سپهبد قرنی</t>
  </si>
  <si>
    <t>بانک ملت  مستقل مرکزی</t>
  </si>
  <si>
    <t>بانک صادرات طالقانی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</si>
  <si>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</si>
  <si>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</si>
  <si>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</si>
  <si>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</si>
  <si>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</si>
  <si>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</si>
  <si>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</si>
  <si>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</si>
  <si>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صکوک اجاره صملی404-6ماهه18%</t>
  </si>
  <si>
    <t>مرابحه عام دولت246-ش.خ070820</t>
  </si>
  <si>
    <t>مرابحه عام دولت245-ش.خ070813</t>
  </si>
  <si>
    <t>مرابحه عام دولت127-ش.خ040623</t>
  </si>
  <si>
    <t>مرابحه عام دولت112-ش.خ 040408</t>
  </si>
  <si>
    <t>بانک خاورمیانه آفریقا</t>
  </si>
  <si>
    <t>بانک اقتصاد نوین اقدسیه</t>
  </si>
  <si>
    <t>بانک مسکن پیامبر</t>
  </si>
  <si>
    <t>بانک مسکن نیاوران</t>
  </si>
  <si>
    <t>بانک مسکن امیرکبیر</t>
  </si>
  <si>
    <t>بانک ملت جهان کودک</t>
  </si>
  <si>
    <t xml:space="preserve">بانک صادرات سپهبد قرنی	</t>
  </si>
  <si>
    <t>بانک تجارت کار</t>
  </si>
  <si>
    <t xml:space="preserve">بانک تجارت دیجیتال </t>
  </si>
  <si>
    <t>بانک ملت ملت مستقل</t>
  </si>
  <si>
    <t>بانک صادرات دکتر شریعتی</t>
  </si>
  <si>
    <t xml:space="preserve">بانک ملت شعبه مستقل مرکزی	</t>
  </si>
  <si>
    <t>بانک مسکن خدامی</t>
  </si>
  <si>
    <t>بانک صادرات سپهبدقرنی</t>
  </si>
  <si>
    <t>بانک مسکن سعادت آباد</t>
  </si>
  <si>
    <t>بانک رفاه مستقل مرکزی</t>
  </si>
  <si>
    <t>جمع درآمد سود سهام</t>
  </si>
  <si>
    <t>خالص درآمد سود سهام</t>
  </si>
  <si>
    <t>گروه صنعتی پاکشو</t>
  </si>
  <si>
    <t>گسترش سوخت سبززاگرس(سهامی عام)</t>
  </si>
  <si>
    <t>بهای فروش</t>
  </si>
  <si>
    <t>ارزش دفتری</t>
  </si>
  <si>
    <t>سود و زیان ناشی از تغییر قیمت</t>
  </si>
  <si>
    <t>سود و زیان ناشی از فروش</t>
  </si>
  <si>
    <t>صندوق س.پشتوانه طلا زرگرکارآمد</t>
  </si>
  <si>
    <t>اسناد خزانه-م1بودجه01-040326</t>
  </si>
  <si>
    <t>اسناد خزانه-م3بودجه01-040520</t>
  </si>
  <si>
    <t>اسنادخزانه-م4بودجه01-040917</t>
  </si>
  <si>
    <t>اسنادخزانه-م7بودجه01-040714</t>
  </si>
  <si>
    <t>اسنادخزانه-م9بودجه01-040826</t>
  </si>
  <si>
    <t>اسنادخزانه-م8بودجه01-040728</t>
  </si>
  <si>
    <t>سلف شیر سولیکو کاله</t>
  </si>
  <si>
    <t>اسناد خزانه-م7بودجه02-040910</t>
  </si>
  <si>
    <t>سلف میلگرد درپاد تبریز</t>
  </si>
  <si>
    <t>گام بانک تجارت0409</t>
  </si>
  <si>
    <t>گواهی اعتبار مولد شهر14040730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</si>
  <si>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</si>
  <si>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</si>
  <si>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</si>
  <si>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</si>
  <si>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</si>
  <si>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</si>
  <si>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</si>
  <si>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</si>
  <si>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</si>
  <si>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</si>
  <si>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</si>
  <si>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</si>
  <si>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</si>
  <si>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</si>
  <si>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</si>
  <si>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1404/10/01</t>
  </si>
  <si>
    <t>برای ماه منتهی به 1404/10/01</t>
  </si>
  <si>
    <t>1.00088744056477</t>
  </si>
  <si>
    <t>1.00071888112007</t>
  </si>
  <si>
    <t>1.00071478548673</t>
  </si>
  <si>
    <t>1.00058257842324</t>
  </si>
  <si>
    <t>جلوگیری از نوسانات بازار</t>
  </si>
  <si>
    <t>اختیارف ت پاکشو-4810-04/07/09</t>
  </si>
  <si>
    <t>از ابتدای سال مالی</t>
  </si>
  <si>
    <t>تا پایان ماه</t>
  </si>
  <si>
    <t>درآمد ناشی از نعهد پذیره نویسی</t>
  </si>
  <si>
    <t>سایر درآمد ها</t>
  </si>
  <si>
    <t>سرمایه‌گذاری در واحد های صندوق</t>
  </si>
  <si>
    <t>صندوق سرمایه گذاری ثابت آوند مفید</t>
  </si>
  <si>
    <t xml:space="preserve">صورت وضعیت درآمدها 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</si>
  <si>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</si>
  <si>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</si>
  <si>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</si>
  <si>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</si>
  <si>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</si>
  <si>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</si>
  <si>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</si>
  <si>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</si>
  <si>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</si>
  <si>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t>صندوق سرمایه‌گذاری اختصاصی بازارگردانی مفید</t>
  </si>
  <si>
    <t>صندوق­ سرمایه­گذاری اختصاصی بازارگردانی تحت مدیریت مدیر صندوق</t>
  </si>
  <si>
    <t>علاله1</t>
  </si>
  <si>
    <t>صعبید 69</t>
  </si>
  <si>
    <t>اهداف073</t>
  </si>
  <si>
    <t>صکورش505</t>
  </si>
  <si>
    <t>-</t>
  </si>
  <si>
    <t>اورند پیشرو052</t>
  </si>
  <si>
    <t>34/5</t>
  </si>
  <si>
    <t>طبیعت066</t>
  </si>
  <si>
    <t>طبیعت072</t>
  </si>
  <si>
    <t>صکشو 6031</t>
  </si>
  <si>
    <t>37/5</t>
  </si>
  <si>
    <t>عکرمان 4</t>
  </si>
  <si>
    <t>شرکت افق توسعه معادن خاورمیانه</t>
  </si>
  <si>
    <t>فروشنده</t>
  </si>
  <si>
    <t>هکشو 407</t>
  </si>
  <si>
    <t>شرکت کرمان موتور</t>
  </si>
  <si>
    <t>هساپا411</t>
  </si>
  <si>
    <t>شرکت سولیکو کاله</t>
  </si>
  <si>
    <t>عکاله51</t>
  </si>
  <si>
    <t>شرکت سرمایه گذاری صدر تامین</t>
  </si>
  <si>
    <t>هفملی 503</t>
  </si>
  <si>
    <t>فولاد مبارکه اصفهان</t>
  </si>
  <si>
    <t>ههرمز 0508</t>
  </si>
  <si>
    <t>تامین سرمایه کاردان</t>
  </si>
  <si>
    <t>سهیدرو 053</t>
  </si>
  <si>
    <t>38/2</t>
  </si>
  <si>
    <t>تامین سرمایه دماوند</t>
  </si>
  <si>
    <t>عغدیر21</t>
  </si>
  <si>
    <t>صغدیر 707</t>
  </si>
  <si>
    <t>صگل504</t>
  </si>
  <si>
    <t>37</t>
  </si>
  <si>
    <t>اتوبوس1</t>
  </si>
  <si>
    <t>41/7</t>
  </si>
  <si>
    <t>صندوق سرمایه گذاری اختصاصی بازارگردانی الگوریتم سرآمد بازار</t>
  </si>
  <si>
    <t>سرو07</t>
  </si>
  <si>
    <t>39/25</t>
  </si>
  <si>
    <t>شرکت تامین سرمایه امین</t>
  </si>
  <si>
    <t>امین</t>
  </si>
  <si>
    <t>کاسپین 07</t>
  </si>
  <si>
    <t>پاکشو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</si>
</sst>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 ;_ * #,##0\-_ ;_ * &quot;-&quot;??_-_ ;_ @_ "/>
    <numFmt numFmtId="165" formatCode="#,##0_-;\(#,##0\)"/>
    <numFmt numFmtId="171" formatCode="_(* #,##0.00_);_(* \(#,##0.00\);_(* &quot;-&quot;??_);_(@_)"/>
  </numFmts>
  <fonts count="19" x14ac:knownFonts="1">
    <font>
      <sz val="11"/>
      <name val="Calibri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4"/>
      <name val="B Nazanin"/>
      <charset val="178"/>
    </font>
    <font>
      <sz val="10"/>
      <color rgb="FF000000"/>
      <name val="IRANSans"/>
      <family val="2"/>
    </font>
    <font>
      <b/>
      <sz val="12"/>
      <color theme="1"/>
      <name val="B Nazanin"/>
      <charset val="178"/>
    </font>
    <font>
      <sz val="11"/>
      <color theme="1"/>
      <name val="B Nazanin"/>
      <charset val="178"/>
    </font>
    <font>
      <b/>
      <sz val="11"/>
      <name val="B Nazanin"/>
      <charset val="178"/>
    </font>
    <font>
      <b/>
      <sz val="9"/>
      <color theme="1"/>
      <name val="B Nazanin"/>
      <charset val="178"/>
    </font>
    <font>
      <sz val="9"/>
      <color theme="1"/>
      <name val="B Nazanin"/>
      <charset val="178"/>
    </font>
    <font>
      <u/>
      <sz val="11"/>
      <color theme="10"/>
      <name val="Calibri"/>
      <family val="2"/>
    </font>
    <font>
      <u/>
      <sz val="11"/>
      <color theme="10"/>
      <name val="B Nazanin"/>
      <charset val="178"/>
    </font>
    <font>
      <b/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171" fontId="5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59">
    <xf numFmtId="0" fontId="0" fillId="0" borderId="0" xfId="0"/>
    <xf numFmtId="10" fontId="6" fillId="0" borderId="0" xfId="2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9" fontId="6" fillId="0" borderId="0" xfId="2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165" fontId="6" fillId="0" borderId="0" xfId="0" applyNumberFormat="1" applyFont="1" applyFill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9" fontId="4" fillId="0" borderId="2" xfId="2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0" fontId="2" fillId="0" borderId="0" xfId="2" applyNumberFormat="1" applyFont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165" fontId="11" fillId="0" borderId="0" xfId="3" applyNumberFormat="1" applyFont="1" applyAlignment="1">
      <alignment horizontal="center" vertical="center"/>
    </xf>
    <xf numFmtId="165" fontId="11" fillId="0" borderId="0" xfId="3" applyNumberFormat="1" applyFont="1"/>
    <xf numFmtId="165" fontId="12" fillId="0" borderId="0" xfId="3" applyNumberFormat="1" applyFont="1"/>
    <xf numFmtId="165" fontId="13" fillId="0" borderId="0" xfId="3" applyNumberFormat="1" applyFont="1" applyAlignment="1">
      <alignment horizontal="right" vertical="center" readingOrder="2"/>
    </xf>
    <xf numFmtId="165" fontId="14" fillId="0" borderId="4" xfId="3" applyNumberFormat="1" applyFont="1" applyBorder="1" applyAlignment="1">
      <alignment horizontal="center" vertical="center" wrapText="1" readingOrder="2"/>
    </xf>
    <xf numFmtId="165" fontId="12" fillId="0" borderId="5" xfId="3" applyNumberFormat="1" applyFont="1" applyBorder="1" applyAlignment="1">
      <alignment horizontal="center" vertical="center" wrapText="1" readingOrder="2"/>
    </xf>
    <xf numFmtId="165" fontId="12" fillId="0" borderId="4" xfId="3" applyNumberFormat="1" applyFont="1" applyBorder="1" applyAlignment="1">
      <alignment horizontal="center" vertical="center" wrapText="1" readingOrder="2"/>
    </xf>
    <xf numFmtId="165" fontId="12" fillId="0" borderId="4" xfId="4" applyNumberFormat="1" applyFont="1" applyFill="1" applyBorder="1" applyAlignment="1">
      <alignment horizontal="center" vertical="center" wrapText="1" readingOrder="2"/>
    </xf>
    <xf numFmtId="165" fontId="12" fillId="0" borderId="6" xfId="3" applyNumberFormat="1" applyFont="1" applyBorder="1" applyAlignment="1">
      <alignment horizontal="center" vertical="center" wrapText="1" readingOrder="2"/>
    </xf>
    <xf numFmtId="165" fontId="12" fillId="0" borderId="0" xfId="3" applyNumberFormat="1" applyFont="1" applyAlignment="1">
      <alignment horizontal="center"/>
    </xf>
    <xf numFmtId="165" fontId="12" fillId="0" borderId="4" xfId="3" applyNumberFormat="1" applyFont="1" applyBorder="1" applyAlignment="1">
      <alignment horizontal="center" vertical="center" readingOrder="2"/>
    </xf>
    <xf numFmtId="165" fontId="12" fillId="0" borderId="7" xfId="3" applyNumberFormat="1" applyFont="1" applyBorder="1" applyAlignment="1">
      <alignment horizontal="center" vertical="center" wrapText="1" readingOrder="2"/>
    </xf>
    <xf numFmtId="165" fontId="15" fillId="0" borderId="4" xfId="3" applyNumberFormat="1" applyFont="1" applyBorder="1" applyAlignment="1">
      <alignment horizontal="center" vertical="center" wrapText="1" readingOrder="2"/>
    </xf>
    <xf numFmtId="165" fontId="17" fillId="0" borderId="0" xfId="5" applyNumberFormat="1" applyFont="1" applyFill="1" applyAlignment="1">
      <alignment horizontal="center"/>
    </xf>
    <xf numFmtId="165" fontId="15" fillId="0" borderId="5" xfId="3" applyNumberFormat="1" applyFont="1" applyBorder="1" applyAlignment="1">
      <alignment horizontal="center" vertical="center" wrapText="1" readingOrder="2"/>
    </xf>
    <xf numFmtId="165" fontId="15" fillId="0" borderId="6" xfId="3" applyNumberFormat="1" applyFont="1" applyBorder="1" applyAlignment="1">
      <alignment horizontal="center" vertical="center" wrapText="1" readingOrder="2"/>
    </xf>
    <xf numFmtId="165" fontId="15" fillId="0" borderId="7" xfId="3" applyNumberFormat="1" applyFont="1" applyBorder="1" applyAlignment="1">
      <alignment horizontal="center" vertical="center" wrapText="1" readingOrder="2"/>
    </xf>
    <xf numFmtId="165" fontId="17" fillId="0" borderId="0" xfId="5" applyNumberFormat="1" applyFont="1" applyFill="1" applyAlignment="1">
      <alignment horizontal="right" vertical="center"/>
    </xf>
    <xf numFmtId="165" fontId="14" fillId="0" borderId="4" xfId="3" applyNumberFormat="1" applyFont="1" applyFill="1" applyBorder="1" applyAlignment="1">
      <alignment horizontal="center" vertical="center" wrapText="1" readingOrder="2"/>
    </xf>
    <xf numFmtId="165" fontId="12" fillId="0" borderId="0" xfId="3" applyNumberFormat="1" applyFont="1" applyFill="1"/>
    <xf numFmtId="165" fontId="4" fillId="0" borderId="0" xfId="0" applyNumberFormat="1" applyFont="1" applyAlignment="1">
      <alignment horizontal="center" vertical="center"/>
    </xf>
    <xf numFmtId="3" fontId="18" fillId="0" borderId="0" xfId="0" applyNumberFormat="1" applyFont="1"/>
    <xf numFmtId="3" fontId="10" fillId="0" borderId="0" xfId="0" applyNumberFormat="1" applyFont="1"/>
  </cellXfs>
  <cellStyles count="6">
    <cellStyle name="Comma" xfId="1" builtinId="3"/>
    <cellStyle name="Comma 2" xfId="4" xr:uid="{954A5C5B-D5D6-4108-9CD3-CF71D6DC9D14}"/>
    <cellStyle name="Hyperlink" xfId="5" builtinId="8"/>
    <cellStyle name="Normal" xfId="0" builtinId="0"/>
    <cellStyle name="Normal 2" xfId="3" xr:uid="{D3763A54-A6BA-4FD0-B744-CAA89E02BDC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18"/>
  <sheetViews>
    <sheetView rightToLeft="1" tabSelected="1" workbookViewId="0">
      <selection activeCell="I19" sqref="I19"/>
    </sheetView>
  </sheetViews>
  <sheetFormatPr defaultRowHeight="18.75" x14ac:dyDescent="0.25"/>
  <cols>
    <col min="1" max="1" width="40.28515625" style="2" bestFit="1" customWidth="1"/>
    <col min="2" max="2" width="1" style="2" customWidth="1"/>
    <col min="3" max="3" width="15" style="2" bestFit="1" customWidth="1"/>
    <col min="4" max="4" width="1" style="2" customWidth="1"/>
    <col min="5" max="5" width="20" style="2" bestFit="1" customWidth="1"/>
    <col min="6" max="6" width="1" style="2" customWidth="1"/>
    <col min="7" max="7" width="21.140625" style="2" bestFit="1" customWidth="1"/>
    <col min="8" max="8" width="1" style="2" customWidth="1"/>
    <col min="9" max="9" width="12.140625" style="2" customWidth="1"/>
    <col min="10" max="10" width="1" style="2" customWidth="1"/>
    <col min="11" max="11" width="20.7109375" style="2" customWidth="1"/>
    <col min="12" max="12" width="1" style="2" customWidth="1"/>
    <col min="13" max="13" width="12.140625" style="2" customWidth="1"/>
    <col min="14" max="14" width="1" style="2" customWidth="1"/>
    <col min="15" max="15" width="20.7109375" style="2" customWidth="1"/>
    <col min="16" max="16" width="1" style="2" customWidth="1"/>
    <col min="17" max="17" width="15" style="2" bestFit="1" customWidth="1"/>
    <col min="18" max="18" width="1" style="2" customWidth="1"/>
    <col min="19" max="19" width="12" style="2" bestFit="1" customWidth="1"/>
    <col min="20" max="20" width="1" style="2" customWidth="1"/>
    <col min="21" max="21" width="20" style="2" bestFit="1" customWidth="1"/>
    <col min="22" max="22" width="1" style="2" customWidth="1"/>
    <col min="23" max="23" width="21.140625" style="2" bestFit="1" customWidth="1"/>
    <col min="24" max="24" width="1" style="2" customWidth="1"/>
    <col min="25" max="25" width="34.28515625" style="2" bestFit="1" customWidth="1"/>
    <col min="26" max="26" width="1" style="2" customWidth="1"/>
    <col min="27" max="27" width="15" style="2" bestFit="1" customWidth="1"/>
    <col min="28" max="16384" width="9.140625" style="2"/>
  </cols>
  <sheetData>
    <row r="2" spans="1:28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  <c r="T2" s="18" t="s">
        <v>0</v>
      </c>
      <c r="U2" s="18" t="s">
        <v>0</v>
      </c>
      <c r="V2" s="18" t="s">
        <v>0</v>
      </c>
      <c r="W2" s="18" t="s">
        <v>0</v>
      </c>
      <c r="X2" s="18" t="s">
        <v>0</v>
      </c>
      <c r="Y2" s="18" t="s">
        <v>0</v>
      </c>
    </row>
    <row r="3" spans="1:28" ht="26.25" x14ac:dyDescent="0.25">
      <c r="A3" s="18" t="s">
        <v>1</v>
      </c>
      <c r="B3" s="18" t="s">
        <v>1</v>
      </c>
      <c r="C3" s="18" t="s">
        <v>1</v>
      </c>
      <c r="D3" s="18" t="s">
        <v>1</v>
      </c>
      <c r="E3" s="18" t="s">
        <v>1</v>
      </c>
      <c r="F3" s="18" t="s">
        <v>1</v>
      </c>
      <c r="G3" s="18" t="s">
        <v>1</v>
      </c>
      <c r="H3" s="18" t="s">
        <v>1</v>
      </c>
      <c r="I3" s="18" t="s">
        <v>1</v>
      </c>
      <c r="J3" s="18" t="s">
        <v>1</v>
      </c>
      <c r="K3" s="18" t="s">
        <v>1</v>
      </c>
      <c r="L3" s="18" t="s">
        <v>1</v>
      </c>
      <c r="M3" s="18" t="s">
        <v>1</v>
      </c>
      <c r="N3" s="18" t="s">
        <v>1</v>
      </c>
      <c r="O3" s="18" t="s">
        <v>1</v>
      </c>
      <c r="P3" s="18" t="s">
        <v>1</v>
      </c>
      <c r="Q3" s="18" t="s">
        <v>1</v>
      </c>
      <c r="R3" s="18" t="s">
        <v>1</v>
      </c>
      <c r="S3" s="18" t="s">
        <v>1</v>
      </c>
      <c r="T3" s="18" t="s">
        <v>1</v>
      </c>
      <c r="U3" s="18" t="s">
        <v>1</v>
      </c>
      <c r="V3" s="18" t="s">
        <v>1</v>
      </c>
      <c r="W3" s="18" t="s">
        <v>1</v>
      </c>
      <c r="X3" s="18" t="s">
        <v>1</v>
      </c>
      <c r="Y3" s="18" t="s">
        <v>1</v>
      </c>
    </row>
    <row r="4" spans="1:28" ht="26.25" x14ac:dyDescent="0.25">
      <c r="A4" s="18" t="s">
        <v>214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  <c r="T4" s="18" t="s">
        <v>2</v>
      </c>
      <c r="U4" s="18" t="s">
        <v>2</v>
      </c>
      <c r="V4" s="18" t="s">
        <v>2</v>
      </c>
      <c r="W4" s="18" t="s">
        <v>2</v>
      </c>
      <c r="X4" s="18" t="s">
        <v>2</v>
      </c>
      <c r="Y4" s="18" t="s">
        <v>2</v>
      </c>
    </row>
    <row r="6" spans="1:28" ht="27" thickBot="1" x14ac:dyDescent="0.3">
      <c r="A6" s="17" t="s">
        <v>3</v>
      </c>
      <c r="C6" s="17" t="s">
        <v>213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8" ht="26.25" customHeight="1" thickBot="1" x14ac:dyDescent="0.3">
      <c r="A7" s="17" t="s">
        <v>3</v>
      </c>
      <c r="C7" s="17" t="s">
        <v>7</v>
      </c>
      <c r="E7" s="17" t="s">
        <v>8</v>
      </c>
      <c r="G7" s="17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8" ht="26.25" customHeight="1" thickBot="1" x14ac:dyDescent="0.3">
      <c r="A8" s="17" t="s">
        <v>3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8" ht="21" x14ac:dyDescent="0.25">
      <c r="A9" s="3" t="s">
        <v>15</v>
      </c>
      <c r="C9" s="4">
        <v>11000000</v>
      </c>
      <c r="E9" s="4">
        <v>47714883260</v>
      </c>
      <c r="G9" s="4">
        <v>65595156000</v>
      </c>
      <c r="I9" s="4">
        <v>0</v>
      </c>
      <c r="K9" s="4">
        <v>0</v>
      </c>
      <c r="M9" s="4">
        <v>0</v>
      </c>
      <c r="O9" s="4">
        <v>0</v>
      </c>
      <c r="Q9" s="4">
        <f>C9+I9+M9</f>
        <v>11000000</v>
      </c>
      <c r="S9" s="4">
        <v>5660</v>
      </c>
      <c r="U9" s="4">
        <v>47714883260</v>
      </c>
      <c r="W9" s="4">
        <v>61878097160</v>
      </c>
      <c r="Y9" s="1">
        <v>1.7397186299239321E-4</v>
      </c>
      <c r="AA9" s="4"/>
      <c r="AB9" s="4"/>
    </row>
    <row r="10" spans="1:28" ht="21" x14ac:dyDescent="0.25">
      <c r="A10" s="3" t="s">
        <v>17</v>
      </c>
      <c r="C10" s="4">
        <v>19342254481</v>
      </c>
      <c r="E10" s="4">
        <v>7001085160694</v>
      </c>
      <c r="G10" s="4">
        <v>8746742136866</v>
      </c>
      <c r="I10" s="4">
        <v>0</v>
      </c>
      <c r="K10" s="4">
        <v>0</v>
      </c>
      <c r="M10" s="4">
        <v>0</v>
      </c>
      <c r="O10" s="4">
        <v>0</v>
      </c>
      <c r="Q10" s="4">
        <f t="shared" ref="Q10:Q13" si="0">C10+I10+M10</f>
        <v>19342254481</v>
      </c>
      <c r="S10" s="4">
        <v>465</v>
      </c>
      <c r="U10" s="4">
        <v>7001085160694</v>
      </c>
      <c r="W10" s="4">
        <v>8938978227786</v>
      </c>
      <c r="Y10" s="1">
        <v>2.5132167388974891E-2</v>
      </c>
      <c r="AA10" s="4"/>
      <c r="AB10" s="4"/>
    </row>
    <row r="11" spans="1:28" ht="21" x14ac:dyDescent="0.25">
      <c r="A11" s="3" t="s">
        <v>21</v>
      </c>
      <c r="C11" s="4">
        <v>8465011287</v>
      </c>
      <c r="E11" s="4">
        <v>15001943513057</v>
      </c>
      <c r="G11" s="4">
        <v>15286578911410</v>
      </c>
      <c r="I11" s="4">
        <v>0</v>
      </c>
      <c r="K11" s="4">
        <v>0</v>
      </c>
      <c r="M11" s="4">
        <v>0</v>
      </c>
      <c r="O11" s="4">
        <v>0</v>
      </c>
      <c r="Q11" s="4">
        <f t="shared" si="0"/>
        <v>8465011287</v>
      </c>
      <c r="S11" s="4">
        <v>1849</v>
      </c>
      <c r="U11" s="4">
        <v>15001943513057</v>
      </c>
      <c r="W11" s="4">
        <v>15555797692459</v>
      </c>
      <c r="Y11" s="1">
        <v>4.3735525639907437E-2</v>
      </c>
      <c r="AA11" s="4"/>
      <c r="AB11" s="4"/>
    </row>
    <row r="12" spans="1:28" ht="21" x14ac:dyDescent="0.25">
      <c r="A12" s="3" t="s">
        <v>22</v>
      </c>
      <c r="C12" s="4">
        <v>494909488</v>
      </c>
      <c r="E12" s="4">
        <v>2500600120140</v>
      </c>
      <c r="G12" s="4">
        <v>3126349321103</v>
      </c>
      <c r="I12" s="4">
        <v>0</v>
      </c>
      <c r="K12" s="4">
        <v>0</v>
      </c>
      <c r="M12" s="4">
        <v>0</v>
      </c>
      <c r="O12" s="4">
        <v>0</v>
      </c>
      <c r="Q12" s="4">
        <f t="shared" si="0"/>
        <v>494909488</v>
      </c>
      <c r="S12" s="4">
        <v>6494</v>
      </c>
      <c r="U12" s="4">
        <v>2500600120140</v>
      </c>
      <c r="W12" s="4">
        <v>3194227893525</v>
      </c>
      <c r="Y12" s="1">
        <v>8.9806539464506712E-3</v>
      </c>
      <c r="AA12" s="4"/>
      <c r="AB12" s="4"/>
    </row>
    <row r="13" spans="1:28" ht="21.75" thickBot="1" x14ac:dyDescent="0.3">
      <c r="A13" s="3" t="s">
        <v>26</v>
      </c>
      <c r="C13" s="4">
        <v>0</v>
      </c>
      <c r="E13" s="4">
        <v>0</v>
      </c>
      <c r="G13" s="4">
        <v>0</v>
      </c>
      <c r="I13" s="4">
        <v>18521</v>
      </c>
      <c r="K13" s="4">
        <v>27493032964</v>
      </c>
      <c r="M13" s="8">
        <v>-18521</v>
      </c>
      <c r="O13" s="4">
        <v>27493032987</v>
      </c>
      <c r="Q13" s="4">
        <f t="shared" si="0"/>
        <v>0</v>
      </c>
      <c r="S13" s="4">
        <v>0</v>
      </c>
      <c r="U13" s="4">
        <v>0</v>
      </c>
      <c r="W13" s="4">
        <v>0</v>
      </c>
      <c r="Y13" s="1">
        <v>0</v>
      </c>
      <c r="AA13" s="4"/>
    </row>
    <row r="14" spans="1:28" s="22" customFormat="1" ht="21" x14ac:dyDescent="0.25">
      <c r="A14" s="22" t="s">
        <v>27</v>
      </c>
      <c r="C14" s="22" t="s">
        <v>27</v>
      </c>
      <c r="E14" s="23">
        <f>SUM(E9:E13)</f>
        <v>24551343677151</v>
      </c>
      <c r="G14" s="23">
        <f>SUM(G9:G13)</f>
        <v>27225265525379</v>
      </c>
      <c r="I14" s="22" t="s">
        <v>27</v>
      </c>
      <c r="K14" s="23">
        <f>SUM(K9:K13)</f>
        <v>27493032964</v>
      </c>
      <c r="M14" s="22" t="s">
        <v>27</v>
      </c>
      <c r="O14" s="23">
        <f>SUM(O9:O13)</f>
        <v>27493032987</v>
      </c>
      <c r="Q14" s="22" t="s">
        <v>27</v>
      </c>
      <c r="S14" s="22" t="s">
        <v>27</v>
      </c>
      <c r="U14" s="23">
        <f>SUM(U9:U13)</f>
        <v>24551343677151</v>
      </c>
      <c r="W14" s="23">
        <f>SUM(W9:W13)</f>
        <v>27750881910930</v>
      </c>
      <c r="Y14" s="24">
        <f>SUM(Y9:Y13)</f>
        <v>7.8022318838325389E-2</v>
      </c>
    </row>
    <row r="15" spans="1:28" ht="19.5" thickTop="1" x14ac:dyDescent="0.25"/>
    <row r="16" spans="1:28" x14ac:dyDescent="0.25">
      <c r="E16" s="4"/>
      <c r="U16" s="4"/>
    </row>
    <row r="17" spans="1:25" x14ac:dyDescent="0.25">
      <c r="A17" s="4"/>
      <c r="E17" s="4"/>
      <c r="U17" s="4"/>
    </row>
    <row r="18" spans="1:25" x14ac:dyDescent="0.25">
      <c r="E18" s="4"/>
      <c r="U18" s="4"/>
      <c r="Y18" s="6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3FE4-42C3-4618-AA02-BF156F3DB256}">
  <dimension ref="A2:U15"/>
  <sheetViews>
    <sheetView rightToLeft="1" topLeftCell="B1" workbookViewId="0">
      <selection activeCell="O19" sqref="O19"/>
    </sheetView>
  </sheetViews>
  <sheetFormatPr defaultRowHeight="18.75" x14ac:dyDescent="0.25"/>
  <cols>
    <col min="1" max="1" width="40.28515625" style="2" bestFit="1" customWidth="1"/>
    <col min="2" max="2" width="1" style="2" customWidth="1"/>
    <col min="3" max="3" width="23.28515625" style="2" customWidth="1"/>
    <col min="4" max="4" width="1" style="2" customWidth="1"/>
    <col min="5" max="5" width="23.28515625" style="2" customWidth="1"/>
    <col min="6" max="6" width="1" style="2" customWidth="1"/>
    <col min="7" max="7" width="23.28515625" style="2" customWidth="1"/>
    <col min="8" max="8" width="1" style="2" customWidth="1"/>
    <col min="9" max="9" width="23.28515625" style="2" customWidth="1"/>
    <col min="10" max="10" width="1" style="2" customWidth="1"/>
    <col min="11" max="11" width="23.28515625" style="2" customWidth="1"/>
    <col min="12" max="12" width="1" style="2" customWidth="1"/>
    <col min="13" max="13" width="23.28515625" style="2" customWidth="1"/>
    <col min="14" max="14" width="1" style="2" customWidth="1"/>
    <col min="15" max="15" width="23.28515625" style="2" customWidth="1"/>
    <col min="16" max="16" width="1" style="2" customWidth="1"/>
    <col min="17" max="17" width="23.28515625" style="2" customWidth="1"/>
    <col min="18" max="18" width="1" style="2" customWidth="1"/>
    <col min="19" max="19" width="23.28515625" style="2" customWidth="1"/>
    <col min="20" max="20" width="1" style="2" customWidth="1"/>
    <col min="21" max="21" width="23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  <c r="T2" s="18" t="s">
        <v>0</v>
      </c>
      <c r="U2" s="18" t="s">
        <v>0</v>
      </c>
    </row>
    <row r="3" spans="1:21" ht="26.25" x14ac:dyDescent="0.25">
      <c r="A3" s="18" t="s">
        <v>149</v>
      </c>
      <c r="B3" s="18" t="s">
        <v>149</v>
      </c>
      <c r="C3" s="18" t="s">
        <v>149</v>
      </c>
      <c r="D3" s="18" t="s">
        <v>149</v>
      </c>
      <c r="E3" s="18" t="s">
        <v>149</v>
      </c>
      <c r="F3" s="18" t="s">
        <v>149</v>
      </c>
      <c r="G3" s="18" t="s">
        <v>149</v>
      </c>
      <c r="H3" s="18" t="s">
        <v>149</v>
      </c>
      <c r="I3" s="18" t="s">
        <v>149</v>
      </c>
      <c r="J3" s="18" t="s">
        <v>149</v>
      </c>
      <c r="K3" s="18" t="s">
        <v>149</v>
      </c>
      <c r="L3" s="18" t="s">
        <v>149</v>
      </c>
      <c r="M3" s="18" t="s">
        <v>149</v>
      </c>
      <c r="N3" s="18" t="s">
        <v>149</v>
      </c>
      <c r="O3" s="18" t="s">
        <v>149</v>
      </c>
      <c r="P3" s="18" t="s">
        <v>149</v>
      </c>
      <c r="Q3" s="18" t="s">
        <v>149</v>
      </c>
      <c r="R3" s="18" t="s">
        <v>149</v>
      </c>
      <c r="S3" s="18" t="s">
        <v>149</v>
      </c>
      <c r="T3" s="18" t="s">
        <v>149</v>
      </c>
      <c r="U3" s="18" t="s">
        <v>149</v>
      </c>
    </row>
    <row r="4" spans="1:21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  <c r="T4" s="18" t="s">
        <v>2</v>
      </c>
      <c r="U4" s="18" t="s">
        <v>2</v>
      </c>
    </row>
    <row r="6" spans="1:21" ht="27" thickBot="1" x14ac:dyDescent="0.3">
      <c r="A6" s="17" t="s">
        <v>3</v>
      </c>
      <c r="C6" s="17" t="s">
        <v>151</v>
      </c>
      <c r="D6" s="17" t="s">
        <v>151</v>
      </c>
      <c r="E6" s="17" t="s">
        <v>151</v>
      </c>
      <c r="F6" s="17" t="s">
        <v>151</v>
      </c>
      <c r="G6" s="17" t="s">
        <v>151</v>
      </c>
      <c r="H6" s="17" t="s">
        <v>151</v>
      </c>
      <c r="I6" s="17" t="s">
        <v>151</v>
      </c>
      <c r="J6" s="17" t="s">
        <v>151</v>
      </c>
      <c r="K6" s="17" t="s">
        <v>151</v>
      </c>
      <c r="M6" s="17" t="s">
        <v>152</v>
      </c>
      <c r="N6" s="17" t="s">
        <v>152</v>
      </c>
      <c r="O6" s="17" t="s">
        <v>152</v>
      </c>
      <c r="P6" s="17" t="s">
        <v>152</v>
      </c>
      <c r="Q6" s="17" t="s">
        <v>152</v>
      </c>
      <c r="R6" s="17" t="s">
        <v>152</v>
      </c>
      <c r="S6" s="17" t="s">
        <v>152</v>
      </c>
      <c r="T6" s="17" t="s">
        <v>152</v>
      </c>
      <c r="U6" s="17" t="s">
        <v>152</v>
      </c>
    </row>
    <row r="7" spans="1:21" ht="27" thickBot="1" x14ac:dyDescent="0.3">
      <c r="A7" s="17" t="s">
        <v>3</v>
      </c>
      <c r="C7" s="7" t="s">
        <v>198</v>
      </c>
      <c r="E7" s="7" t="s">
        <v>199</v>
      </c>
      <c r="G7" s="7" t="s">
        <v>200</v>
      </c>
      <c r="I7" s="7" t="s">
        <v>129</v>
      </c>
      <c r="K7" s="7" t="s">
        <v>201</v>
      </c>
      <c r="M7" s="7" t="s">
        <v>198</v>
      </c>
      <c r="O7" s="7" t="s">
        <v>199</v>
      </c>
      <c r="Q7" s="7" t="s">
        <v>200</v>
      </c>
      <c r="S7" s="7" t="s">
        <v>129</v>
      </c>
      <c r="U7" s="7" t="s">
        <v>201</v>
      </c>
    </row>
    <row r="8" spans="1:21" ht="21" x14ac:dyDescent="0.25">
      <c r="A8" s="3" t="s">
        <v>186</v>
      </c>
      <c r="C8" s="8">
        <v>0</v>
      </c>
      <c r="D8" s="8"/>
      <c r="E8" s="8">
        <v>0</v>
      </c>
      <c r="F8" s="8"/>
      <c r="G8" s="8">
        <v>0</v>
      </c>
      <c r="H8" s="8"/>
      <c r="I8" s="8">
        <f>C8+E8+G8</f>
        <v>0</v>
      </c>
      <c r="K8" s="9">
        <f>+I8/$I$15</f>
        <v>0</v>
      </c>
      <c r="M8" s="8">
        <v>0</v>
      </c>
      <c r="N8" s="8"/>
      <c r="O8" s="8">
        <v>0</v>
      </c>
      <c r="P8" s="8"/>
      <c r="Q8" s="8">
        <f>VLOOKUP(A8,'درآمد ناشی از فروش'!A:Q,17,0)</f>
        <v>5412255629</v>
      </c>
      <c r="R8" s="8"/>
      <c r="S8" s="8">
        <f>M8+O8+Q8</f>
        <v>5412255629</v>
      </c>
      <c r="U8" s="1">
        <f>+S8/$S$15</f>
        <v>6.0142191448015253E-3</v>
      </c>
    </row>
    <row r="9" spans="1:21" ht="21" x14ac:dyDescent="0.25">
      <c r="A9" s="3" t="s">
        <v>18</v>
      </c>
      <c r="C9" s="8">
        <v>0</v>
      </c>
      <c r="D9" s="8"/>
      <c r="E9" s="8">
        <v>67974231399</v>
      </c>
      <c r="F9" s="8"/>
      <c r="G9" s="8">
        <v>0</v>
      </c>
      <c r="H9" s="8"/>
      <c r="I9" s="8">
        <f t="shared" ref="I9:I14" si="0">C9+E9+G9</f>
        <v>67974231399</v>
      </c>
      <c r="K9" s="9">
        <f t="shared" ref="K9:K14" si="1">+I9/$I$15</f>
        <v>0.24242991101317304</v>
      </c>
      <c r="M9" s="8">
        <v>0</v>
      </c>
      <c r="N9" s="8"/>
      <c r="O9" s="8">
        <f>VLOOKUP(A9,'درآمد ناشی از تغییر قیمت اوراق'!A:Q,17,0)</f>
        <v>91005799530</v>
      </c>
      <c r="P9" s="8"/>
      <c r="Q9" s="8">
        <f>VLOOKUP(A9,'درآمد ناشی از فروش'!A:Q,17,0)</f>
        <v>183562150980</v>
      </c>
      <c r="R9" s="8"/>
      <c r="S9" s="8">
        <f t="shared" ref="S9:S14" si="2">M9+O9+Q9</f>
        <v>274567950510</v>
      </c>
      <c r="U9" s="1">
        <f t="shared" ref="U9:U14" si="3">+S9/$S$15</f>
        <v>0.30510602929730163</v>
      </c>
    </row>
    <row r="10" spans="1:21" ht="21" x14ac:dyDescent="0.25">
      <c r="A10" s="3" t="s">
        <v>19</v>
      </c>
      <c r="C10" s="8">
        <v>0</v>
      </c>
      <c r="D10" s="8"/>
      <c r="E10" s="8">
        <v>105856094751</v>
      </c>
      <c r="F10" s="8"/>
      <c r="G10" s="8">
        <v>0</v>
      </c>
      <c r="H10" s="8"/>
      <c r="I10" s="8">
        <f t="shared" si="0"/>
        <v>105856094751</v>
      </c>
      <c r="K10" s="9">
        <f t="shared" si="1"/>
        <v>0.37753547340683108</v>
      </c>
      <c r="M10" s="8">
        <v>0</v>
      </c>
      <c r="N10" s="8"/>
      <c r="O10" s="8">
        <f>VLOOKUP(A10,'درآمد ناشی از تغییر قیمت اوراق'!A:Q,17,0)</f>
        <v>143910390647</v>
      </c>
      <c r="P10" s="8"/>
      <c r="Q10" s="8">
        <f>VLOOKUP(A10,'درآمد ناشی از فروش'!A:Q,17,0)</f>
        <v>70175661957</v>
      </c>
      <c r="R10" s="8"/>
      <c r="S10" s="8">
        <f t="shared" si="2"/>
        <v>214086052604</v>
      </c>
      <c r="U10" s="1">
        <f t="shared" si="3"/>
        <v>0.23789719563631556</v>
      </c>
    </row>
    <row r="11" spans="1:21" ht="21" x14ac:dyDescent="0.25">
      <c r="A11" s="3" t="s">
        <v>23</v>
      </c>
      <c r="C11" s="8">
        <v>0</v>
      </c>
      <c r="D11" s="8"/>
      <c r="E11" s="8">
        <v>-5812663612</v>
      </c>
      <c r="F11" s="8"/>
      <c r="G11" s="8">
        <v>0</v>
      </c>
      <c r="H11" s="8"/>
      <c r="I11" s="8">
        <f t="shared" si="0"/>
        <v>-5812663612</v>
      </c>
      <c r="K11" s="9">
        <f t="shared" si="1"/>
        <v>-2.0730848929134047E-2</v>
      </c>
      <c r="M11" s="8">
        <v>0</v>
      </c>
      <c r="N11" s="8"/>
      <c r="O11" s="8">
        <f>VLOOKUP(A11,'درآمد ناشی از تغییر قیمت اوراق'!A:Q,17,0)</f>
        <v>-5812663612</v>
      </c>
      <c r="P11" s="8"/>
      <c r="Q11" s="8">
        <v>0</v>
      </c>
      <c r="R11" s="8"/>
      <c r="S11" s="8">
        <f t="shared" si="2"/>
        <v>-5812663612</v>
      </c>
      <c r="U11" s="1">
        <f t="shared" si="3"/>
        <v>-6.4591614243543673E-3</v>
      </c>
    </row>
    <row r="12" spans="1:21" ht="21" x14ac:dyDescent="0.25">
      <c r="A12" s="3" t="s">
        <v>25</v>
      </c>
      <c r="C12" s="8">
        <v>0</v>
      </c>
      <c r="D12" s="8"/>
      <c r="E12" s="8">
        <v>1772713781</v>
      </c>
      <c r="F12" s="8"/>
      <c r="G12" s="8">
        <v>0</v>
      </c>
      <c r="H12" s="8"/>
      <c r="I12" s="8">
        <f t="shared" si="0"/>
        <v>1772713781</v>
      </c>
      <c r="K12" s="9">
        <f t="shared" si="1"/>
        <v>6.3223788682070766E-3</v>
      </c>
      <c r="M12" s="8">
        <v>0</v>
      </c>
      <c r="N12" s="8"/>
      <c r="O12" s="8">
        <f>VLOOKUP(A12,'درآمد ناشی از تغییر قیمت اوراق'!A:Q,17,0)</f>
        <v>1772713781</v>
      </c>
      <c r="P12" s="8"/>
      <c r="Q12" s="8">
        <v>0</v>
      </c>
      <c r="R12" s="8"/>
      <c r="S12" s="8">
        <f t="shared" si="2"/>
        <v>1772713781</v>
      </c>
      <c r="U12" s="1">
        <f t="shared" si="3"/>
        <v>1.9698790838365439E-3</v>
      </c>
    </row>
    <row r="13" spans="1:21" ht="21" x14ac:dyDescent="0.25">
      <c r="A13" s="3" t="s">
        <v>20</v>
      </c>
      <c r="C13" s="8">
        <v>0</v>
      </c>
      <c r="D13" s="8"/>
      <c r="E13" s="8">
        <v>96969387313</v>
      </c>
      <c r="F13" s="8"/>
      <c r="G13" s="8">
        <v>0</v>
      </c>
      <c r="H13" s="8"/>
      <c r="I13" s="8">
        <f t="shared" si="0"/>
        <v>96969387313</v>
      </c>
      <c r="K13" s="9">
        <f t="shared" si="1"/>
        <v>0.34584105555091782</v>
      </c>
      <c r="M13" s="8">
        <v>0</v>
      </c>
      <c r="N13" s="8"/>
      <c r="O13" s="8">
        <f>VLOOKUP(A13,'درآمد ناشی از تغییر قیمت اوراق'!A:Q,17,0)</f>
        <v>396256252999</v>
      </c>
      <c r="P13" s="8"/>
      <c r="Q13" s="8">
        <v>0</v>
      </c>
      <c r="R13" s="8"/>
      <c r="S13" s="8">
        <f t="shared" si="2"/>
        <v>396256252999</v>
      </c>
      <c r="U13" s="1">
        <f t="shared" si="3"/>
        <v>0.44032878459479402</v>
      </c>
    </row>
    <row r="14" spans="1:21" ht="21.75" thickBot="1" x14ac:dyDescent="0.3">
      <c r="A14" s="3" t="s">
        <v>24</v>
      </c>
      <c r="C14" s="8">
        <v>0</v>
      </c>
      <c r="D14" s="8"/>
      <c r="E14" s="8">
        <v>13627384616</v>
      </c>
      <c r="F14" s="8"/>
      <c r="G14" s="8">
        <v>0</v>
      </c>
      <c r="H14" s="8"/>
      <c r="I14" s="8">
        <f t="shared" si="0"/>
        <v>13627384616</v>
      </c>
      <c r="K14" s="9">
        <f t="shared" si="1"/>
        <v>4.8602030090005043E-2</v>
      </c>
      <c r="M14" s="8">
        <v>0</v>
      </c>
      <c r="N14" s="8"/>
      <c r="O14" s="8">
        <f>VLOOKUP(A14,'درآمد ناشی از تغییر قیمت اوراق'!A:Q,17,0)</f>
        <v>13627384616</v>
      </c>
      <c r="P14" s="8"/>
      <c r="Q14" s="8">
        <v>0</v>
      </c>
      <c r="R14" s="8"/>
      <c r="S14" s="8">
        <f t="shared" si="2"/>
        <v>13627384616</v>
      </c>
      <c r="U14" s="1">
        <f t="shared" si="3"/>
        <v>1.5143053667305074E-2</v>
      </c>
    </row>
    <row r="15" spans="1:21" s="22" customFormat="1" ht="21.75" thickBot="1" x14ac:dyDescent="0.3">
      <c r="A15" s="22" t="s">
        <v>27</v>
      </c>
      <c r="C15" s="27">
        <f>SUM(C8:C14)</f>
        <v>0</v>
      </c>
      <c r="D15" s="56"/>
      <c r="E15" s="27">
        <f>SUM(E8:E14)</f>
        <v>280387148248</v>
      </c>
      <c r="F15" s="56"/>
      <c r="G15" s="27">
        <f>SUM(G8:G14)</f>
        <v>0</v>
      </c>
      <c r="H15" s="56"/>
      <c r="I15" s="27">
        <f>SUM(I8:I14)</f>
        <v>280387148248</v>
      </c>
      <c r="K15" s="35">
        <f>SUM(K8:K14)</f>
        <v>1</v>
      </c>
      <c r="M15" s="27">
        <f>SUM(M8:M14)</f>
        <v>0</v>
      </c>
      <c r="N15" s="56"/>
      <c r="O15" s="27">
        <f>SUM(O8:O14)</f>
        <v>640759877961</v>
      </c>
      <c r="P15" s="56"/>
      <c r="Q15" s="27">
        <f>SUM(Q8:Q14)</f>
        <v>259150068566</v>
      </c>
      <c r="R15" s="56"/>
      <c r="S15" s="27">
        <f>SUM(S8:S14)</f>
        <v>899909946527</v>
      </c>
      <c r="U15" s="35">
        <f>SUM(U8:U14)</f>
        <v>1.0000000000000002</v>
      </c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78"/>
  <sheetViews>
    <sheetView rightToLeft="1" topLeftCell="A5" workbookViewId="0">
      <selection activeCell="G19" sqref="G19"/>
    </sheetView>
  </sheetViews>
  <sheetFormatPr defaultRowHeight="18.75" x14ac:dyDescent="0.25"/>
  <cols>
    <col min="1" max="1" width="33.42578125" style="2" bestFit="1" customWidth="1"/>
    <col min="2" max="2" width="1" style="2" customWidth="1"/>
    <col min="3" max="3" width="21.140625" style="2" customWidth="1"/>
    <col min="4" max="4" width="1" style="2" customWidth="1"/>
    <col min="5" max="5" width="21.140625" style="2" customWidth="1"/>
    <col min="6" max="6" width="1" style="2" customWidth="1"/>
    <col min="7" max="7" width="21.140625" style="2" customWidth="1"/>
    <col min="8" max="8" width="1" style="2" customWidth="1"/>
    <col min="9" max="9" width="21.140625" style="2" customWidth="1"/>
    <col min="10" max="10" width="1" style="2" customWidth="1"/>
    <col min="11" max="11" width="21.140625" style="2" customWidth="1"/>
    <col min="12" max="12" width="1" style="2" customWidth="1"/>
    <col min="13" max="13" width="21.140625" style="2" customWidth="1"/>
    <col min="14" max="14" width="1" style="2" customWidth="1"/>
    <col min="15" max="15" width="21.140625" style="2" customWidth="1"/>
    <col min="16" max="16" width="1" style="2" customWidth="1"/>
    <col min="17" max="17" width="21.140625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</row>
    <row r="3" spans="1:17" ht="26.25" x14ac:dyDescent="0.25">
      <c r="A3" s="18" t="s">
        <v>149</v>
      </c>
      <c r="B3" s="18" t="s">
        <v>149</v>
      </c>
      <c r="C3" s="18" t="s">
        <v>149</v>
      </c>
      <c r="D3" s="18" t="s">
        <v>149</v>
      </c>
      <c r="E3" s="18" t="s">
        <v>149</v>
      </c>
      <c r="F3" s="18" t="s">
        <v>149</v>
      </c>
      <c r="G3" s="18" t="s">
        <v>149</v>
      </c>
      <c r="H3" s="18" t="s">
        <v>149</v>
      </c>
      <c r="I3" s="18" t="s">
        <v>149</v>
      </c>
      <c r="J3" s="18" t="s">
        <v>149</v>
      </c>
      <c r="K3" s="18" t="s">
        <v>149</v>
      </c>
      <c r="L3" s="18" t="s">
        <v>149</v>
      </c>
      <c r="M3" s="18" t="s">
        <v>149</v>
      </c>
      <c r="N3" s="18" t="s">
        <v>149</v>
      </c>
      <c r="O3" s="18" t="s">
        <v>149</v>
      </c>
      <c r="P3" s="18" t="s">
        <v>149</v>
      </c>
      <c r="Q3" s="18" t="s">
        <v>149</v>
      </c>
    </row>
    <row r="4" spans="1:17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</row>
    <row r="6" spans="1:17" ht="26.25" x14ac:dyDescent="0.25">
      <c r="A6" s="17" t="s">
        <v>153</v>
      </c>
      <c r="C6" s="17" t="s">
        <v>151</v>
      </c>
      <c r="D6" s="17" t="s">
        <v>151</v>
      </c>
      <c r="E6" s="17" t="s">
        <v>151</v>
      </c>
      <c r="F6" s="17" t="s">
        <v>151</v>
      </c>
      <c r="G6" s="17" t="s">
        <v>151</v>
      </c>
      <c r="H6" s="17" t="s">
        <v>151</v>
      </c>
      <c r="I6" s="17" t="s">
        <v>151</v>
      </c>
      <c r="K6" s="17" t="s">
        <v>152</v>
      </c>
      <c r="L6" s="17" t="s">
        <v>152</v>
      </c>
      <c r="M6" s="17" t="s">
        <v>152</v>
      </c>
      <c r="N6" s="17" t="s">
        <v>152</v>
      </c>
      <c r="O6" s="17" t="s">
        <v>152</v>
      </c>
      <c r="P6" s="17" t="s">
        <v>152</v>
      </c>
      <c r="Q6" s="17" t="s">
        <v>152</v>
      </c>
    </row>
    <row r="7" spans="1:17" ht="26.25" x14ac:dyDescent="0.25">
      <c r="A7" s="17" t="s">
        <v>153</v>
      </c>
      <c r="C7" s="17" t="s">
        <v>202</v>
      </c>
      <c r="E7" s="17" t="s">
        <v>199</v>
      </c>
      <c r="G7" s="17" t="s">
        <v>200</v>
      </c>
      <c r="I7" s="17" t="s">
        <v>203</v>
      </c>
      <c r="K7" s="17" t="s">
        <v>202</v>
      </c>
      <c r="M7" s="17" t="s">
        <v>199</v>
      </c>
      <c r="O7" s="17" t="s">
        <v>200</v>
      </c>
      <c r="Q7" s="17" t="s">
        <v>203</v>
      </c>
    </row>
    <row r="8" spans="1:17" ht="21" x14ac:dyDescent="0.25">
      <c r="A8" s="3" t="s">
        <v>50</v>
      </c>
      <c r="C8" s="8">
        <v>765679683</v>
      </c>
      <c r="D8" s="8"/>
      <c r="E8" s="8">
        <v>0</v>
      </c>
      <c r="F8" s="8"/>
      <c r="G8" s="8">
        <v>6017366723</v>
      </c>
      <c r="H8" s="8"/>
      <c r="I8" s="8">
        <f>C8+E8+G8</f>
        <v>6783046406</v>
      </c>
      <c r="K8" s="8">
        <v>11314303278</v>
      </c>
      <c r="L8" s="8"/>
      <c r="M8" s="8">
        <v>0</v>
      </c>
      <c r="N8" s="8"/>
      <c r="O8" s="8">
        <v>6017366723</v>
      </c>
      <c r="P8" s="8"/>
      <c r="Q8" s="8">
        <f>K8+M8+O8</f>
        <v>17331670001</v>
      </c>
    </row>
    <row r="9" spans="1:17" ht="21" x14ac:dyDescent="0.25">
      <c r="A9" s="3" t="s">
        <v>58</v>
      </c>
      <c r="C9" s="8">
        <v>0</v>
      </c>
      <c r="D9" s="8"/>
      <c r="E9" s="8">
        <v>0</v>
      </c>
      <c r="F9" s="8"/>
      <c r="G9" s="8">
        <v>32299908677</v>
      </c>
      <c r="H9" s="8"/>
      <c r="I9" s="8">
        <f t="shared" ref="I9:I72" si="0">C9+E9+G9</f>
        <v>32299908677</v>
      </c>
      <c r="K9" s="8">
        <v>0</v>
      </c>
      <c r="L9" s="8"/>
      <c r="M9" s="8">
        <v>0</v>
      </c>
      <c r="N9" s="8"/>
      <c r="O9" s="8">
        <v>32299908677</v>
      </c>
      <c r="P9" s="8"/>
      <c r="Q9" s="8">
        <f t="shared" ref="Q9:Q72" si="1">K9+M9+O9</f>
        <v>32299908677</v>
      </c>
    </row>
    <row r="10" spans="1:17" ht="21" x14ac:dyDescent="0.25">
      <c r="A10" s="3" t="s">
        <v>72</v>
      </c>
      <c r="C10" s="8">
        <v>806632757</v>
      </c>
      <c r="D10" s="8"/>
      <c r="E10" s="8">
        <v>0</v>
      </c>
      <c r="F10" s="8"/>
      <c r="G10" s="8">
        <v>10617195029</v>
      </c>
      <c r="H10" s="8"/>
      <c r="I10" s="8">
        <f t="shared" si="0"/>
        <v>11423827786</v>
      </c>
      <c r="K10" s="8">
        <v>19547877506</v>
      </c>
      <c r="L10" s="8"/>
      <c r="M10" s="8">
        <v>0</v>
      </c>
      <c r="N10" s="8"/>
      <c r="O10" s="8">
        <v>10617195029</v>
      </c>
      <c r="P10" s="8"/>
      <c r="Q10" s="8">
        <f t="shared" si="1"/>
        <v>30165072535</v>
      </c>
    </row>
    <row r="11" spans="1:17" ht="21" x14ac:dyDescent="0.25">
      <c r="A11" s="3" t="s">
        <v>75</v>
      </c>
      <c r="C11" s="8">
        <v>73945409590</v>
      </c>
      <c r="D11" s="8"/>
      <c r="E11" s="8">
        <v>0</v>
      </c>
      <c r="F11" s="8"/>
      <c r="G11" s="8">
        <v>305862325059</v>
      </c>
      <c r="H11" s="8"/>
      <c r="I11" s="8">
        <f t="shared" si="0"/>
        <v>379807734649</v>
      </c>
      <c r="K11" s="8">
        <v>634351737592</v>
      </c>
      <c r="L11" s="8"/>
      <c r="M11" s="8">
        <v>0</v>
      </c>
      <c r="N11" s="8"/>
      <c r="O11" s="8">
        <v>305862325059</v>
      </c>
      <c r="P11" s="8"/>
      <c r="Q11" s="8">
        <f t="shared" si="1"/>
        <v>940214062651</v>
      </c>
    </row>
    <row r="12" spans="1:17" ht="21" x14ac:dyDescent="0.25">
      <c r="A12" s="3" t="s">
        <v>80</v>
      </c>
      <c r="C12" s="8">
        <v>22446115922</v>
      </c>
      <c r="D12" s="8"/>
      <c r="E12" s="8">
        <v>0</v>
      </c>
      <c r="F12" s="8"/>
      <c r="G12" s="8">
        <v>109222379609</v>
      </c>
      <c r="H12" s="8"/>
      <c r="I12" s="8">
        <f t="shared" si="0"/>
        <v>131668495531</v>
      </c>
      <c r="K12" s="8">
        <v>224315916066</v>
      </c>
      <c r="L12" s="8"/>
      <c r="M12" s="8">
        <v>0</v>
      </c>
      <c r="N12" s="8"/>
      <c r="O12" s="8">
        <v>109222379609</v>
      </c>
      <c r="P12" s="8"/>
      <c r="Q12" s="8">
        <f t="shared" si="1"/>
        <v>333538295675</v>
      </c>
    </row>
    <row r="13" spans="1:17" ht="21" x14ac:dyDescent="0.25">
      <c r="A13" s="3" t="s">
        <v>157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f t="shared" si="0"/>
        <v>0</v>
      </c>
      <c r="K13" s="8">
        <v>11674737558</v>
      </c>
      <c r="L13" s="8"/>
      <c r="M13" s="8">
        <v>0</v>
      </c>
      <c r="N13" s="8"/>
      <c r="O13" s="8">
        <v>4359498659</v>
      </c>
      <c r="P13" s="8"/>
      <c r="Q13" s="8">
        <f t="shared" si="1"/>
        <v>16034236217</v>
      </c>
    </row>
    <row r="14" spans="1:17" ht="21" x14ac:dyDescent="0.25">
      <c r="A14" s="3" t="s">
        <v>187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f t="shared" si="0"/>
        <v>0</v>
      </c>
      <c r="K14" s="8">
        <v>0</v>
      </c>
      <c r="L14" s="8"/>
      <c r="M14" s="8">
        <v>0</v>
      </c>
      <c r="N14" s="8"/>
      <c r="O14" s="8">
        <v>1649797124</v>
      </c>
      <c r="P14" s="8"/>
      <c r="Q14" s="8">
        <f t="shared" si="1"/>
        <v>1649797124</v>
      </c>
    </row>
    <row r="15" spans="1:17" ht="21" x14ac:dyDescent="0.25">
      <c r="A15" s="3" t="s">
        <v>161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f t="shared" si="0"/>
        <v>0</v>
      </c>
      <c r="K15" s="8">
        <v>1465995850</v>
      </c>
      <c r="L15" s="8"/>
      <c r="M15" s="8">
        <v>0</v>
      </c>
      <c r="N15" s="8"/>
      <c r="O15" s="8">
        <v>3523096921</v>
      </c>
      <c r="P15" s="8"/>
      <c r="Q15" s="8">
        <f t="shared" si="1"/>
        <v>4989092771</v>
      </c>
    </row>
    <row r="16" spans="1:17" ht="21" x14ac:dyDescent="0.25">
      <c r="A16" s="3" t="s">
        <v>188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f t="shared" si="0"/>
        <v>0</v>
      </c>
      <c r="K16" s="8">
        <v>0</v>
      </c>
      <c r="L16" s="8"/>
      <c r="M16" s="8">
        <v>0</v>
      </c>
      <c r="N16" s="8"/>
      <c r="O16" s="8">
        <v>7886640803</v>
      </c>
      <c r="P16" s="8"/>
      <c r="Q16" s="8">
        <f t="shared" si="1"/>
        <v>7886640803</v>
      </c>
    </row>
    <row r="17" spans="1:17" ht="21" x14ac:dyDescent="0.25">
      <c r="A17" s="3" t="s">
        <v>160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f t="shared" si="0"/>
        <v>0</v>
      </c>
      <c r="K17" s="8">
        <v>388579325214</v>
      </c>
      <c r="L17" s="8"/>
      <c r="M17" s="8">
        <v>0</v>
      </c>
      <c r="N17" s="8"/>
      <c r="O17" s="8">
        <v>546633042660</v>
      </c>
      <c r="P17" s="8"/>
      <c r="Q17" s="8">
        <f t="shared" si="1"/>
        <v>935212367874</v>
      </c>
    </row>
    <row r="18" spans="1:17" ht="21" x14ac:dyDescent="0.25">
      <c r="A18" s="3" t="s">
        <v>189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f t="shared" si="0"/>
        <v>0</v>
      </c>
      <c r="K18" s="8">
        <v>0</v>
      </c>
      <c r="L18" s="8"/>
      <c r="M18" s="8">
        <v>0</v>
      </c>
      <c r="N18" s="8"/>
      <c r="O18" s="8">
        <v>274461872935</v>
      </c>
      <c r="P18" s="8"/>
      <c r="Q18" s="8">
        <f t="shared" si="1"/>
        <v>274461872935</v>
      </c>
    </row>
    <row r="19" spans="1:17" ht="21" x14ac:dyDescent="0.25">
      <c r="A19" s="3" t="s">
        <v>190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f t="shared" si="0"/>
        <v>0</v>
      </c>
      <c r="K19" s="8">
        <v>0</v>
      </c>
      <c r="L19" s="8"/>
      <c r="M19" s="8">
        <v>0</v>
      </c>
      <c r="N19" s="8"/>
      <c r="O19" s="8">
        <v>147239838588</v>
      </c>
      <c r="P19" s="8"/>
      <c r="Q19" s="8">
        <f t="shared" si="1"/>
        <v>147239838588</v>
      </c>
    </row>
    <row r="20" spans="1:17" ht="21" x14ac:dyDescent="0.25">
      <c r="A20" s="3" t="s">
        <v>191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f t="shared" si="0"/>
        <v>0</v>
      </c>
      <c r="K20" s="8">
        <v>0</v>
      </c>
      <c r="L20" s="8"/>
      <c r="M20" s="8">
        <v>0</v>
      </c>
      <c r="N20" s="8"/>
      <c r="O20" s="8">
        <v>10189942144</v>
      </c>
      <c r="P20" s="8"/>
      <c r="Q20" s="8">
        <f t="shared" si="1"/>
        <v>10189942144</v>
      </c>
    </row>
    <row r="21" spans="1:17" ht="21" x14ac:dyDescent="0.25">
      <c r="A21" s="3" t="s">
        <v>192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0"/>
        <v>0</v>
      </c>
      <c r="K21" s="8">
        <v>0</v>
      </c>
      <c r="L21" s="8"/>
      <c r="M21" s="8">
        <v>0</v>
      </c>
      <c r="N21" s="8"/>
      <c r="O21" s="8">
        <v>678898140</v>
      </c>
      <c r="P21" s="8"/>
      <c r="Q21" s="8">
        <f t="shared" si="1"/>
        <v>678898140</v>
      </c>
    </row>
    <row r="22" spans="1:17" ht="21" x14ac:dyDescent="0.25">
      <c r="A22" s="3" t="s">
        <v>193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0"/>
        <v>0</v>
      </c>
      <c r="K22" s="8">
        <v>0</v>
      </c>
      <c r="L22" s="8"/>
      <c r="M22" s="8">
        <v>0</v>
      </c>
      <c r="N22" s="8"/>
      <c r="O22" s="8">
        <v>664481447</v>
      </c>
      <c r="P22" s="8"/>
      <c r="Q22" s="8">
        <f t="shared" si="1"/>
        <v>664481447</v>
      </c>
    </row>
    <row r="23" spans="1:17" ht="21" x14ac:dyDescent="0.25">
      <c r="A23" s="3" t="s">
        <v>194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f t="shared" si="0"/>
        <v>0</v>
      </c>
      <c r="K23" s="8">
        <v>0</v>
      </c>
      <c r="L23" s="8"/>
      <c r="M23" s="8">
        <v>0</v>
      </c>
      <c r="N23" s="8"/>
      <c r="O23" s="8">
        <v>44264467895</v>
      </c>
      <c r="P23" s="8"/>
      <c r="Q23" s="8">
        <f t="shared" si="1"/>
        <v>44264467895</v>
      </c>
    </row>
    <row r="24" spans="1:17" ht="21" x14ac:dyDescent="0.25">
      <c r="A24" s="3" t="s">
        <v>195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0"/>
        <v>0</v>
      </c>
      <c r="K24" s="8">
        <v>0</v>
      </c>
      <c r="L24" s="8"/>
      <c r="M24" s="8">
        <v>0</v>
      </c>
      <c r="N24" s="8"/>
      <c r="O24" s="8">
        <v>29225287770</v>
      </c>
      <c r="P24" s="8"/>
      <c r="Q24" s="8">
        <f t="shared" si="1"/>
        <v>29225287770</v>
      </c>
    </row>
    <row r="25" spans="1:17" ht="21" x14ac:dyDescent="0.25">
      <c r="A25" s="3" t="s">
        <v>81</v>
      </c>
      <c r="C25" s="8">
        <v>294975995696</v>
      </c>
      <c r="D25" s="8"/>
      <c r="E25" s="8">
        <v>852661231516</v>
      </c>
      <c r="F25" s="8"/>
      <c r="G25" s="8">
        <v>0</v>
      </c>
      <c r="H25" s="8"/>
      <c r="I25" s="8">
        <f t="shared" si="0"/>
        <v>1147637227212</v>
      </c>
      <c r="K25" s="8">
        <v>2336079729551</v>
      </c>
      <c r="L25" s="8"/>
      <c r="M25" s="8">
        <v>984143766490</v>
      </c>
      <c r="N25" s="8"/>
      <c r="O25" s="8">
        <v>-240741642</v>
      </c>
      <c r="P25" s="8"/>
      <c r="Q25" s="8">
        <f t="shared" si="1"/>
        <v>3319982754399</v>
      </c>
    </row>
    <row r="26" spans="1:17" ht="21" x14ac:dyDescent="0.25">
      <c r="A26" s="3" t="s">
        <v>196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K26" s="8">
        <v>0</v>
      </c>
      <c r="L26" s="8"/>
      <c r="M26" s="8">
        <v>0</v>
      </c>
      <c r="N26" s="8"/>
      <c r="O26" s="8">
        <v>485908208236</v>
      </c>
      <c r="P26" s="8"/>
      <c r="Q26" s="8">
        <f t="shared" si="1"/>
        <v>485908208236</v>
      </c>
    </row>
    <row r="27" spans="1:17" ht="21" x14ac:dyDescent="0.25">
      <c r="A27" s="3" t="s">
        <v>197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0"/>
        <v>0</v>
      </c>
      <c r="K27" s="8">
        <v>0</v>
      </c>
      <c r="L27" s="8"/>
      <c r="M27" s="8">
        <v>0</v>
      </c>
      <c r="N27" s="8"/>
      <c r="O27" s="8">
        <v>185734840610</v>
      </c>
      <c r="P27" s="8"/>
      <c r="Q27" s="8">
        <f t="shared" si="1"/>
        <v>185734840610</v>
      </c>
    </row>
    <row r="28" spans="1:17" ht="21" x14ac:dyDescent="0.25">
      <c r="A28" s="3" t="s">
        <v>62</v>
      </c>
      <c r="C28" s="8">
        <v>44772164628</v>
      </c>
      <c r="D28" s="8"/>
      <c r="E28" s="8">
        <v>0</v>
      </c>
      <c r="F28" s="8"/>
      <c r="G28" s="8">
        <v>0</v>
      </c>
      <c r="H28" s="8"/>
      <c r="I28" s="8">
        <f t="shared" si="0"/>
        <v>44772164628</v>
      </c>
      <c r="K28" s="8">
        <v>355050224899</v>
      </c>
      <c r="L28" s="8"/>
      <c r="M28" s="8">
        <v>-546712500</v>
      </c>
      <c r="N28" s="8"/>
      <c r="O28" s="8">
        <v>-762500</v>
      </c>
      <c r="P28" s="8"/>
      <c r="Q28" s="8">
        <f t="shared" si="1"/>
        <v>354502749899</v>
      </c>
    </row>
    <row r="29" spans="1:17" ht="21" x14ac:dyDescent="0.25">
      <c r="A29" s="3" t="s">
        <v>159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0"/>
        <v>0</v>
      </c>
      <c r="K29" s="8">
        <v>472328204287</v>
      </c>
      <c r="L29" s="8"/>
      <c r="M29" s="8">
        <v>0</v>
      </c>
      <c r="N29" s="8"/>
      <c r="O29" s="8">
        <v>-4317211641169</v>
      </c>
      <c r="P29" s="8"/>
      <c r="Q29" s="8">
        <f t="shared" si="1"/>
        <v>-3844883436882</v>
      </c>
    </row>
    <row r="30" spans="1:17" ht="21" x14ac:dyDescent="0.25">
      <c r="A30" s="3" t="s">
        <v>158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0"/>
        <v>0</v>
      </c>
      <c r="K30" s="8">
        <v>104151617471</v>
      </c>
      <c r="L30" s="8"/>
      <c r="M30" s="8">
        <v>0</v>
      </c>
      <c r="N30" s="8"/>
      <c r="O30" s="8">
        <v>-1211583195824</v>
      </c>
      <c r="P30" s="8"/>
      <c r="Q30" s="8">
        <f t="shared" si="1"/>
        <v>-1107431578353</v>
      </c>
    </row>
    <row r="31" spans="1:17" ht="21" x14ac:dyDescent="0.25">
      <c r="A31" s="3" t="s">
        <v>93</v>
      </c>
      <c r="C31" s="8">
        <v>2387145081</v>
      </c>
      <c r="D31" s="8"/>
      <c r="E31" s="8">
        <v>-98820000</v>
      </c>
      <c r="F31" s="8"/>
      <c r="G31" s="8">
        <v>0</v>
      </c>
      <c r="H31" s="8"/>
      <c r="I31" s="8">
        <f t="shared" si="0"/>
        <v>2288325081</v>
      </c>
      <c r="K31" s="8">
        <v>2387145081</v>
      </c>
      <c r="L31" s="8"/>
      <c r="M31" s="8">
        <v>-98820000</v>
      </c>
      <c r="N31" s="8"/>
      <c r="O31" s="8">
        <v>0</v>
      </c>
      <c r="P31" s="8"/>
      <c r="Q31" s="8">
        <f t="shared" si="1"/>
        <v>2288325081</v>
      </c>
    </row>
    <row r="32" spans="1:17" ht="21" x14ac:dyDescent="0.25">
      <c r="A32" s="3" t="s">
        <v>86</v>
      </c>
      <c r="C32" s="8">
        <v>769409444398</v>
      </c>
      <c r="D32" s="8"/>
      <c r="E32" s="8">
        <v>-3036432958957</v>
      </c>
      <c r="F32" s="8"/>
      <c r="G32" s="8">
        <v>0</v>
      </c>
      <c r="H32" s="8"/>
      <c r="I32" s="8">
        <f t="shared" si="0"/>
        <v>-2267023514559</v>
      </c>
      <c r="K32" s="8">
        <v>894492998984</v>
      </c>
      <c r="L32" s="8"/>
      <c r="M32" s="8">
        <v>-4968979289565</v>
      </c>
      <c r="N32" s="8"/>
      <c r="O32" s="8">
        <v>0</v>
      </c>
      <c r="P32" s="8"/>
      <c r="Q32" s="8">
        <f t="shared" si="1"/>
        <v>-4074486290581</v>
      </c>
    </row>
    <row r="33" spans="1:17" ht="21" x14ac:dyDescent="0.25">
      <c r="A33" s="3" t="s">
        <v>85</v>
      </c>
      <c r="C33" s="8">
        <v>33345063874</v>
      </c>
      <c r="D33" s="8"/>
      <c r="E33" s="8">
        <v>-272128956273</v>
      </c>
      <c r="F33" s="8"/>
      <c r="G33" s="8">
        <v>0</v>
      </c>
      <c r="H33" s="8"/>
      <c r="I33" s="8">
        <f t="shared" si="0"/>
        <v>-238783892399</v>
      </c>
      <c r="K33" s="8">
        <v>46293580578</v>
      </c>
      <c r="L33" s="8"/>
      <c r="M33" s="8">
        <v>-396048352547</v>
      </c>
      <c r="N33" s="8"/>
      <c r="O33" s="8">
        <v>0</v>
      </c>
      <c r="P33" s="8"/>
      <c r="Q33" s="8">
        <f t="shared" si="1"/>
        <v>-349754771969</v>
      </c>
    </row>
    <row r="34" spans="1:17" ht="21" x14ac:dyDescent="0.25">
      <c r="A34" s="3" t="s">
        <v>84</v>
      </c>
      <c r="C34" s="8">
        <v>87990211685</v>
      </c>
      <c r="D34" s="8"/>
      <c r="E34" s="8">
        <v>-273080346761</v>
      </c>
      <c r="F34" s="8"/>
      <c r="G34" s="8">
        <v>0</v>
      </c>
      <c r="H34" s="8"/>
      <c r="I34" s="8">
        <f t="shared" si="0"/>
        <v>-185090135076</v>
      </c>
      <c r="K34" s="8">
        <v>180638453928</v>
      </c>
      <c r="L34" s="8"/>
      <c r="M34" s="8">
        <v>-870108192480</v>
      </c>
      <c r="N34" s="8"/>
      <c r="O34" s="8">
        <v>0</v>
      </c>
      <c r="P34" s="8"/>
      <c r="Q34" s="8">
        <f t="shared" si="1"/>
        <v>-689469738552</v>
      </c>
    </row>
    <row r="35" spans="1:17" ht="21" x14ac:dyDescent="0.25">
      <c r="A35" s="3" t="s">
        <v>95</v>
      </c>
      <c r="C35" s="8">
        <v>282786885240</v>
      </c>
      <c r="D35" s="8"/>
      <c r="E35" s="8">
        <v>0</v>
      </c>
      <c r="F35" s="8"/>
      <c r="G35" s="8">
        <v>0</v>
      </c>
      <c r="H35" s="8"/>
      <c r="I35" s="8">
        <f t="shared" si="0"/>
        <v>282786885240</v>
      </c>
      <c r="K35" s="8">
        <v>1178433640216</v>
      </c>
      <c r="L35" s="8"/>
      <c r="M35" s="8">
        <v>0</v>
      </c>
      <c r="N35" s="8"/>
      <c r="O35" s="8">
        <v>0</v>
      </c>
      <c r="P35" s="8"/>
      <c r="Q35" s="8">
        <f t="shared" si="1"/>
        <v>1178433640216</v>
      </c>
    </row>
    <row r="36" spans="1:17" ht="21" x14ac:dyDescent="0.25">
      <c r="A36" s="3" t="s">
        <v>83</v>
      </c>
      <c r="C36" s="8">
        <v>169431470978</v>
      </c>
      <c r="D36" s="8"/>
      <c r="E36" s="8">
        <v>699006148507</v>
      </c>
      <c r="F36" s="8"/>
      <c r="G36" s="8">
        <v>0</v>
      </c>
      <c r="H36" s="8"/>
      <c r="I36" s="8">
        <f t="shared" si="0"/>
        <v>868437619485</v>
      </c>
      <c r="K36" s="8">
        <v>669080656044</v>
      </c>
      <c r="L36" s="8"/>
      <c r="M36" s="8">
        <v>-45018732624</v>
      </c>
      <c r="N36" s="8"/>
      <c r="O36" s="8">
        <v>0</v>
      </c>
      <c r="P36" s="8"/>
      <c r="Q36" s="8">
        <f t="shared" si="1"/>
        <v>624061923420</v>
      </c>
    </row>
    <row r="37" spans="1:17" ht="21" x14ac:dyDescent="0.25">
      <c r="A37" s="3" t="s">
        <v>82</v>
      </c>
      <c r="C37" s="8">
        <v>5359491844</v>
      </c>
      <c r="D37" s="8"/>
      <c r="E37" s="8">
        <v>14626989982</v>
      </c>
      <c r="F37" s="8"/>
      <c r="G37" s="8">
        <v>0</v>
      </c>
      <c r="H37" s="8"/>
      <c r="I37" s="8">
        <f t="shared" si="0"/>
        <v>19986481826</v>
      </c>
      <c r="K37" s="8">
        <v>22294878168</v>
      </c>
      <c r="L37" s="8"/>
      <c r="M37" s="8">
        <v>-13278777264</v>
      </c>
      <c r="N37" s="8"/>
      <c r="O37" s="8">
        <v>0</v>
      </c>
      <c r="P37" s="8"/>
      <c r="Q37" s="8">
        <f t="shared" si="1"/>
        <v>9016100904</v>
      </c>
    </row>
    <row r="38" spans="1:17" ht="21" x14ac:dyDescent="0.25">
      <c r="A38" s="3" t="s">
        <v>96</v>
      </c>
      <c r="C38" s="8">
        <v>94262295060</v>
      </c>
      <c r="D38" s="8"/>
      <c r="E38" s="8">
        <v>0</v>
      </c>
      <c r="F38" s="8"/>
      <c r="G38" s="8">
        <v>0</v>
      </c>
      <c r="H38" s="8"/>
      <c r="I38" s="8">
        <f t="shared" si="0"/>
        <v>94262295060</v>
      </c>
      <c r="K38" s="8">
        <v>490482446185</v>
      </c>
      <c r="L38" s="8"/>
      <c r="M38" s="8">
        <v>0</v>
      </c>
      <c r="N38" s="8"/>
      <c r="O38" s="8">
        <v>0</v>
      </c>
      <c r="P38" s="8"/>
      <c r="Q38" s="8">
        <f t="shared" si="1"/>
        <v>490482446185</v>
      </c>
    </row>
    <row r="39" spans="1:17" ht="21" x14ac:dyDescent="0.25">
      <c r="A39" s="3" t="s">
        <v>70</v>
      </c>
      <c r="C39" s="8">
        <v>44724999230</v>
      </c>
      <c r="D39" s="8"/>
      <c r="E39" s="8">
        <v>0</v>
      </c>
      <c r="F39" s="8"/>
      <c r="G39" s="8">
        <v>0</v>
      </c>
      <c r="H39" s="8"/>
      <c r="I39" s="8">
        <f t="shared" si="0"/>
        <v>44724999230</v>
      </c>
      <c r="K39" s="8">
        <v>350409676464</v>
      </c>
      <c r="L39" s="8"/>
      <c r="M39" s="8">
        <v>-549000000</v>
      </c>
      <c r="N39" s="8"/>
      <c r="O39" s="8">
        <v>0</v>
      </c>
      <c r="P39" s="8"/>
      <c r="Q39" s="8">
        <f t="shared" si="1"/>
        <v>349860676464</v>
      </c>
    </row>
    <row r="40" spans="1:17" ht="21" x14ac:dyDescent="0.25">
      <c r="A40" s="3" t="s">
        <v>87</v>
      </c>
      <c r="C40" s="8">
        <v>36347106543</v>
      </c>
      <c r="D40" s="8"/>
      <c r="E40" s="8">
        <v>0</v>
      </c>
      <c r="F40" s="8"/>
      <c r="G40" s="8">
        <v>0</v>
      </c>
      <c r="H40" s="8"/>
      <c r="I40" s="8">
        <f t="shared" si="0"/>
        <v>36347106543</v>
      </c>
      <c r="K40" s="8">
        <v>305717176790</v>
      </c>
      <c r="L40" s="8"/>
      <c r="M40" s="8">
        <v>-304237500</v>
      </c>
      <c r="N40" s="8"/>
      <c r="O40" s="8">
        <v>0</v>
      </c>
      <c r="P40" s="8"/>
      <c r="Q40" s="8">
        <f t="shared" si="1"/>
        <v>305412939290</v>
      </c>
    </row>
    <row r="41" spans="1:17" ht="21" x14ac:dyDescent="0.25">
      <c r="A41" s="3" t="s">
        <v>79</v>
      </c>
      <c r="C41" s="8">
        <v>118620734186</v>
      </c>
      <c r="D41" s="8"/>
      <c r="E41" s="8">
        <v>315791686723</v>
      </c>
      <c r="F41" s="8"/>
      <c r="G41" s="8">
        <v>0</v>
      </c>
      <c r="H41" s="8"/>
      <c r="I41" s="8">
        <f t="shared" si="0"/>
        <v>434412420909</v>
      </c>
      <c r="K41" s="8">
        <v>932640513894</v>
      </c>
      <c r="L41" s="8"/>
      <c r="M41" s="8">
        <v>757155455823</v>
      </c>
      <c r="N41" s="8"/>
      <c r="O41" s="8">
        <v>0</v>
      </c>
      <c r="P41" s="8"/>
      <c r="Q41" s="8">
        <f t="shared" si="1"/>
        <v>1689795969717</v>
      </c>
    </row>
    <row r="42" spans="1:17" ht="21" x14ac:dyDescent="0.25">
      <c r="A42" s="3" t="s">
        <v>78</v>
      </c>
      <c r="C42" s="8">
        <v>155519716329</v>
      </c>
      <c r="D42" s="8"/>
      <c r="E42" s="8">
        <v>489163487970</v>
      </c>
      <c r="F42" s="8"/>
      <c r="G42" s="8">
        <v>0</v>
      </c>
      <c r="H42" s="8"/>
      <c r="I42" s="8">
        <f t="shared" si="0"/>
        <v>644683204299</v>
      </c>
      <c r="K42" s="8">
        <v>1206900756915</v>
      </c>
      <c r="L42" s="8"/>
      <c r="M42" s="8">
        <v>899031851886</v>
      </c>
      <c r="N42" s="8"/>
      <c r="O42" s="8">
        <v>0</v>
      </c>
      <c r="P42" s="8"/>
      <c r="Q42" s="8">
        <f t="shared" si="1"/>
        <v>2105932608801</v>
      </c>
    </row>
    <row r="43" spans="1:17" ht="21" x14ac:dyDescent="0.25">
      <c r="A43" s="3" t="s">
        <v>77</v>
      </c>
      <c r="C43" s="8">
        <v>36837097264</v>
      </c>
      <c r="D43" s="8"/>
      <c r="E43" s="8">
        <v>198733599648</v>
      </c>
      <c r="F43" s="8"/>
      <c r="G43" s="8">
        <v>0</v>
      </c>
      <c r="H43" s="8"/>
      <c r="I43" s="8">
        <f t="shared" si="0"/>
        <v>235570696912</v>
      </c>
      <c r="K43" s="8">
        <v>322705637488</v>
      </c>
      <c r="L43" s="8"/>
      <c r="M43" s="8">
        <v>233958922011</v>
      </c>
      <c r="N43" s="8"/>
      <c r="O43" s="8">
        <v>0</v>
      </c>
      <c r="P43" s="8"/>
      <c r="Q43" s="8">
        <f t="shared" si="1"/>
        <v>556664559499</v>
      </c>
    </row>
    <row r="44" spans="1:17" ht="21" x14ac:dyDescent="0.25">
      <c r="A44" s="3" t="s">
        <v>89</v>
      </c>
      <c r="C44" s="8">
        <v>16180112847</v>
      </c>
      <c r="D44" s="8"/>
      <c r="E44" s="8">
        <v>0</v>
      </c>
      <c r="F44" s="8"/>
      <c r="G44" s="8">
        <v>0</v>
      </c>
      <c r="H44" s="8"/>
      <c r="I44" s="8">
        <f t="shared" si="0"/>
        <v>16180112847</v>
      </c>
      <c r="K44" s="8">
        <v>135950155148</v>
      </c>
      <c r="L44" s="8"/>
      <c r="M44" s="8">
        <v>-151737500</v>
      </c>
      <c r="N44" s="8"/>
      <c r="O44" s="8">
        <v>0</v>
      </c>
      <c r="P44" s="8"/>
      <c r="Q44" s="8">
        <f t="shared" si="1"/>
        <v>135798417648</v>
      </c>
    </row>
    <row r="45" spans="1:17" ht="21" x14ac:dyDescent="0.25">
      <c r="A45" s="3" t="s">
        <v>69</v>
      </c>
      <c r="C45" s="8">
        <v>45946862950</v>
      </c>
      <c r="D45" s="8"/>
      <c r="E45" s="8">
        <v>0</v>
      </c>
      <c r="F45" s="8"/>
      <c r="G45" s="8">
        <v>0</v>
      </c>
      <c r="H45" s="8"/>
      <c r="I45" s="8">
        <f t="shared" si="0"/>
        <v>45946862950</v>
      </c>
      <c r="K45" s="8">
        <v>382133623648</v>
      </c>
      <c r="L45" s="8"/>
      <c r="M45" s="8">
        <v>-380487500</v>
      </c>
      <c r="N45" s="8"/>
      <c r="O45" s="8">
        <v>0</v>
      </c>
      <c r="P45" s="8"/>
      <c r="Q45" s="8">
        <f t="shared" si="1"/>
        <v>381753136148</v>
      </c>
    </row>
    <row r="46" spans="1:17" ht="21" x14ac:dyDescent="0.25">
      <c r="A46" s="3" t="s">
        <v>61</v>
      </c>
      <c r="C46" s="8">
        <v>18856366575</v>
      </c>
      <c r="D46" s="8"/>
      <c r="E46" s="8">
        <v>0</v>
      </c>
      <c r="F46" s="8"/>
      <c r="G46" s="8">
        <v>0</v>
      </c>
      <c r="H46" s="8"/>
      <c r="I46" s="8">
        <f t="shared" si="0"/>
        <v>18856366575</v>
      </c>
      <c r="K46" s="8">
        <v>153883283585</v>
      </c>
      <c r="L46" s="8"/>
      <c r="M46" s="8">
        <v>33047968272</v>
      </c>
      <c r="N46" s="8"/>
      <c r="O46" s="8">
        <v>0</v>
      </c>
      <c r="P46" s="8"/>
      <c r="Q46" s="8">
        <f t="shared" si="1"/>
        <v>186931251857</v>
      </c>
    </row>
    <row r="47" spans="1:17" ht="21" x14ac:dyDescent="0.25">
      <c r="A47" s="3" t="s">
        <v>76</v>
      </c>
      <c r="C47" s="8">
        <v>58052945206</v>
      </c>
      <c r="D47" s="8"/>
      <c r="E47" s="8">
        <v>242395539333</v>
      </c>
      <c r="F47" s="8"/>
      <c r="G47" s="8">
        <v>0</v>
      </c>
      <c r="H47" s="8"/>
      <c r="I47" s="8">
        <f t="shared" si="0"/>
        <v>300448484539</v>
      </c>
      <c r="K47" s="8">
        <v>461294575119</v>
      </c>
      <c r="L47" s="8"/>
      <c r="M47" s="8">
        <v>319577039850</v>
      </c>
      <c r="N47" s="8"/>
      <c r="O47" s="8">
        <v>0</v>
      </c>
      <c r="P47" s="8"/>
      <c r="Q47" s="8">
        <f t="shared" si="1"/>
        <v>780871614969</v>
      </c>
    </row>
    <row r="48" spans="1:17" ht="21" x14ac:dyDescent="0.25">
      <c r="A48" s="3" t="s">
        <v>88</v>
      </c>
      <c r="C48" s="8">
        <v>8232049406</v>
      </c>
      <c r="D48" s="8"/>
      <c r="E48" s="8">
        <v>0</v>
      </c>
      <c r="F48" s="8"/>
      <c r="G48" s="8">
        <v>0</v>
      </c>
      <c r="H48" s="8"/>
      <c r="I48" s="8">
        <f t="shared" si="0"/>
        <v>8232049406</v>
      </c>
      <c r="K48" s="8">
        <v>69044255430</v>
      </c>
      <c r="L48" s="8"/>
      <c r="M48" s="8">
        <v>12607808349</v>
      </c>
      <c r="N48" s="8"/>
      <c r="O48" s="8">
        <v>0</v>
      </c>
      <c r="P48" s="8"/>
      <c r="Q48" s="8">
        <f t="shared" si="1"/>
        <v>81652063779</v>
      </c>
    </row>
    <row r="49" spans="1:17" ht="21" x14ac:dyDescent="0.25">
      <c r="A49" s="3" t="s">
        <v>49</v>
      </c>
      <c r="C49" s="8">
        <v>27221917809</v>
      </c>
      <c r="D49" s="8"/>
      <c r="E49" s="8">
        <v>0</v>
      </c>
      <c r="F49" s="8"/>
      <c r="G49" s="8">
        <v>0</v>
      </c>
      <c r="H49" s="8"/>
      <c r="I49" s="8">
        <f t="shared" si="0"/>
        <v>27221917809</v>
      </c>
      <c r="K49" s="8">
        <v>220119131703</v>
      </c>
      <c r="L49" s="8"/>
      <c r="M49" s="8">
        <v>-219600000</v>
      </c>
      <c r="N49" s="8"/>
      <c r="O49" s="8">
        <v>0</v>
      </c>
      <c r="P49" s="8"/>
      <c r="Q49" s="8">
        <f t="shared" si="1"/>
        <v>219899531703</v>
      </c>
    </row>
    <row r="50" spans="1:17" ht="21" x14ac:dyDescent="0.25">
      <c r="A50" s="3" t="s">
        <v>74</v>
      </c>
      <c r="C50" s="8">
        <v>20177264815</v>
      </c>
      <c r="D50" s="8"/>
      <c r="E50" s="8">
        <v>-22582832995</v>
      </c>
      <c r="F50" s="8"/>
      <c r="G50" s="8">
        <v>0</v>
      </c>
      <c r="H50" s="8"/>
      <c r="I50" s="8">
        <f t="shared" si="0"/>
        <v>-2405568180</v>
      </c>
      <c r="K50" s="8">
        <v>155466085080</v>
      </c>
      <c r="L50" s="8"/>
      <c r="M50" s="8">
        <v>49192380230</v>
      </c>
      <c r="N50" s="8"/>
      <c r="O50" s="8">
        <v>0</v>
      </c>
      <c r="P50" s="8"/>
      <c r="Q50" s="8">
        <f t="shared" si="1"/>
        <v>204658465310</v>
      </c>
    </row>
    <row r="51" spans="1:17" ht="21" x14ac:dyDescent="0.25">
      <c r="A51" s="3" t="s">
        <v>65</v>
      </c>
      <c r="C51" s="8">
        <v>75013021395</v>
      </c>
      <c r="D51" s="8"/>
      <c r="E51" s="8">
        <v>0</v>
      </c>
      <c r="F51" s="8"/>
      <c r="G51" s="8">
        <v>0</v>
      </c>
      <c r="H51" s="8"/>
      <c r="I51" s="8">
        <f t="shared" si="0"/>
        <v>75013021395</v>
      </c>
      <c r="K51" s="8">
        <v>605029014519</v>
      </c>
      <c r="L51" s="8"/>
      <c r="M51" s="8">
        <v>56686886594</v>
      </c>
      <c r="N51" s="8"/>
      <c r="O51" s="8">
        <v>0</v>
      </c>
      <c r="P51" s="8"/>
      <c r="Q51" s="8">
        <f t="shared" si="1"/>
        <v>661715901113</v>
      </c>
    </row>
    <row r="52" spans="1:17" ht="21" x14ac:dyDescent="0.25">
      <c r="A52" s="3" t="s">
        <v>60</v>
      </c>
      <c r="C52" s="8">
        <v>57153840617</v>
      </c>
      <c r="D52" s="8"/>
      <c r="E52" s="8">
        <v>0</v>
      </c>
      <c r="F52" s="8"/>
      <c r="G52" s="8">
        <v>0</v>
      </c>
      <c r="H52" s="8"/>
      <c r="I52" s="8">
        <f t="shared" si="0"/>
        <v>57153840617</v>
      </c>
      <c r="K52" s="8">
        <v>462406219401</v>
      </c>
      <c r="L52" s="8"/>
      <c r="M52" s="8">
        <v>38161555073</v>
      </c>
      <c r="N52" s="8"/>
      <c r="O52" s="8">
        <v>0</v>
      </c>
      <c r="P52" s="8"/>
      <c r="Q52" s="8">
        <f t="shared" si="1"/>
        <v>500567774474</v>
      </c>
    </row>
    <row r="53" spans="1:17" ht="21" x14ac:dyDescent="0.25">
      <c r="A53" s="3" t="s">
        <v>92</v>
      </c>
      <c r="C53" s="8">
        <v>36455196918</v>
      </c>
      <c r="D53" s="8"/>
      <c r="E53" s="8">
        <v>126809033107</v>
      </c>
      <c r="F53" s="8"/>
      <c r="G53" s="8">
        <v>0</v>
      </c>
      <c r="H53" s="8"/>
      <c r="I53" s="8">
        <f t="shared" si="0"/>
        <v>163264230025</v>
      </c>
      <c r="K53" s="8">
        <v>36455196918</v>
      </c>
      <c r="L53" s="8"/>
      <c r="M53" s="8">
        <v>126809033107</v>
      </c>
      <c r="N53" s="8"/>
      <c r="O53" s="8">
        <v>0</v>
      </c>
      <c r="P53" s="8"/>
      <c r="Q53" s="8">
        <f t="shared" si="1"/>
        <v>163264230025</v>
      </c>
    </row>
    <row r="54" spans="1:17" ht="21" x14ac:dyDescent="0.25">
      <c r="A54" s="3" t="s">
        <v>68</v>
      </c>
      <c r="C54" s="8">
        <v>19144778043</v>
      </c>
      <c r="D54" s="8"/>
      <c r="E54" s="8">
        <v>0</v>
      </c>
      <c r="F54" s="8"/>
      <c r="G54" s="8">
        <v>0</v>
      </c>
      <c r="H54" s="8"/>
      <c r="I54" s="8">
        <f t="shared" si="0"/>
        <v>19144778043</v>
      </c>
      <c r="K54" s="8">
        <v>153215629028</v>
      </c>
      <c r="L54" s="8"/>
      <c r="M54" s="8">
        <v>-152500000</v>
      </c>
      <c r="N54" s="8"/>
      <c r="O54" s="8">
        <v>0</v>
      </c>
      <c r="P54" s="8"/>
      <c r="Q54" s="8">
        <f t="shared" si="1"/>
        <v>153063129028</v>
      </c>
    </row>
    <row r="55" spans="1:17" ht="21" x14ac:dyDescent="0.25">
      <c r="A55" s="3" t="s">
        <v>73</v>
      </c>
      <c r="C55" s="8">
        <v>242776603167</v>
      </c>
      <c r="D55" s="8"/>
      <c r="E55" s="8">
        <v>524653932953</v>
      </c>
      <c r="F55" s="8"/>
      <c r="G55" s="8">
        <v>0</v>
      </c>
      <c r="H55" s="8"/>
      <c r="I55" s="8">
        <f t="shared" si="0"/>
        <v>767430536120</v>
      </c>
      <c r="K55" s="8">
        <v>732632199844</v>
      </c>
      <c r="L55" s="8"/>
      <c r="M55" s="8">
        <v>942080335379</v>
      </c>
      <c r="N55" s="8"/>
      <c r="O55" s="8">
        <v>0</v>
      </c>
      <c r="P55" s="8"/>
      <c r="Q55" s="8">
        <f t="shared" si="1"/>
        <v>1674712535223</v>
      </c>
    </row>
    <row r="56" spans="1:17" ht="21" x14ac:dyDescent="0.25">
      <c r="A56" s="3" t="s">
        <v>64</v>
      </c>
      <c r="C56" s="8">
        <v>37466245960</v>
      </c>
      <c r="D56" s="8"/>
      <c r="E56" s="8">
        <v>0</v>
      </c>
      <c r="F56" s="8"/>
      <c r="G56" s="8">
        <v>0</v>
      </c>
      <c r="H56" s="8"/>
      <c r="I56" s="8">
        <f t="shared" si="0"/>
        <v>37466245960</v>
      </c>
      <c r="K56" s="8">
        <v>305724996081</v>
      </c>
      <c r="L56" s="8"/>
      <c r="M56" s="8">
        <v>-305000000</v>
      </c>
      <c r="N56" s="8"/>
      <c r="O56" s="8">
        <v>0</v>
      </c>
      <c r="P56" s="8"/>
      <c r="Q56" s="8">
        <f t="shared" si="1"/>
        <v>305419996081</v>
      </c>
    </row>
    <row r="57" spans="1:17" ht="21" x14ac:dyDescent="0.25">
      <c r="A57" s="3" t="s">
        <v>71</v>
      </c>
      <c r="C57" s="8">
        <v>2364487342</v>
      </c>
      <c r="D57" s="8"/>
      <c r="E57" s="8">
        <v>-846689781</v>
      </c>
      <c r="F57" s="8"/>
      <c r="G57" s="8">
        <v>0</v>
      </c>
      <c r="H57" s="8"/>
      <c r="I57" s="8">
        <f t="shared" si="0"/>
        <v>1517797561</v>
      </c>
      <c r="K57" s="8">
        <v>18138062390</v>
      </c>
      <c r="L57" s="8"/>
      <c r="M57" s="8">
        <v>5260229550</v>
      </c>
      <c r="N57" s="8"/>
      <c r="O57" s="8">
        <v>0</v>
      </c>
      <c r="P57" s="8"/>
      <c r="Q57" s="8">
        <f t="shared" si="1"/>
        <v>23398291940</v>
      </c>
    </row>
    <row r="58" spans="1:17" ht="21" x14ac:dyDescent="0.25">
      <c r="A58" s="3" t="s">
        <v>66</v>
      </c>
      <c r="C58" s="8">
        <v>14634739363</v>
      </c>
      <c r="D58" s="8"/>
      <c r="E58" s="8">
        <v>5708693838</v>
      </c>
      <c r="F58" s="8"/>
      <c r="G58" s="8">
        <v>0</v>
      </c>
      <c r="H58" s="8"/>
      <c r="I58" s="8">
        <f t="shared" si="0"/>
        <v>20343433201</v>
      </c>
      <c r="K58" s="8">
        <v>119672068802</v>
      </c>
      <c r="L58" s="8"/>
      <c r="M58" s="8">
        <v>45904090882</v>
      </c>
      <c r="N58" s="8"/>
      <c r="O58" s="8">
        <v>0</v>
      </c>
      <c r="P58" s="8"/>
      <c r="Q58" s="8">
        <f t="shared" si="1"/>
        <v>165576159684</v>
      </c>
    </row>
    <row r="59" spans="1:17" ht="21" x14ac:dyDescent="0.25">
      <c r="A59" s="3" t="s">
        <v>63</v>
      </c>
      <c r="C59" s="8">
        <v>14381101492</v>
      </c>
      <c r="D59" s="8"/>
      <c r="E59" s="8">
        <v>6023621781</v>
      </c>
      <c r="F59" s="8"/>
      <c r="G59" s="8">
        <v>0</v>
      </c>
      <c r="H59" s="8"/>
      <c r="I59" s="8">
        <f t="shared" si="0"/>
        <v>20404723273</v>
      </c>
      <c r="K59" s="8">
        <v>119928679718</v>
      </c>
      <c r="L59" s="8"/>
      <c r="M59" s="8">
        <v>48449601070</v>
      </c>
      <c r="N59" s="8"/>
      <c r="O59" s="8">
        <v>0</v>
      </c>
      <c r="P59" s="8"/>
      <c r="Q59" s="8">
        <f t="shared" si="1"/>
        <v>168378280788</v>
      </c>
    </row>
    <row r="60" spans="1:17" ht="21" x14ac:dyDescent="0.25">
      <c r="A60" s="3" t="s">
        <v>59</v>
      </c>
      <c r="C60" s="8">
        <v>37834275615</v>
      </c>
      <c r="D60" s="8"/>
      <c r="E60" s="8">
        <v>16396051545</v>
      </c>
      <c r="F60" s="8"/>
      <c r="G60" s="8">
        <v>0</v>
      </c>
      <c r="H60" s="8"/>
      <c r="I60" s="8">
        <f t="shared" si="0"/>
        <v>54230327160</v>
      </c>
      <c r="K60" s="8">
        <v>301260069094</v>
      </c>
      <c r="L60" s="8"/>
      <c r="M60" s="8">
        <v>131927198610</v>
      </c>
      <c r="N60" s="8"/>
      <c r="O60" s="8">
        <v>0</v>
      </c>
      <c r="P60" s="8"/>
      <c r="Q60" s="8">
        <f t="shared" si="1"/>
        <v>433187267704</v>
      </c>
    </row>
    <row r="61" spans="1:17" ht="21" x14ac:dyDescent="0.25">
      <c r="A61" s="3" t="s">
        <v>56</v>
      </c>
      <c r="C61" s="8">
        <v>0</v>
      </c>
      <c r="D61" s="8"/>
      <c r="E61" s="8">
        <v>14610117172</v>
      </c>
      <c r="F61" s="8"/>
      <c r="G61" s="8">
        <v>0</v>
      </c>
      <c r="H61" s="8"/>
      <c r="I61" s="8">
        <f t="shared" si="0"/>
        <v>14610117172</v>
      </c>
      <c r="K61" s="8">
        <v>0</v>
      </c>
      <c r="L61" s="8"/>
      <c r="M61" s="8">
        <v>111525420387</v>
      </c>
      <c r="N61" s="8"/>
      <c r="O61" s="8">
        <v>0</v>
      </c>
      <c r="P61" s="8"/>
      <c r="Q61" s="8">
        <f t="shared" si="1"/>
        <v>111525420387</v>
      </c>
    </row>
    <row r="62" spans="1:17" ht="21" x14ac:dyDescent="0.25">
      <c r="A62" s="3" t="s">
        <v>57</v>
      </c>
      <c r="C62" s="8">
        <v>0</v>
      </c>
      <c r="D62" s="8"/>
      <c r="E62" s="8">
        <v>13442758765</v>
      </c>
      <c r="F62" s="8"/>
      <c r="G62" s="8">
        <v>0</v>
      </c>
      <c r="H62" s="8"/>
      <c r="I62" s="8">
        <f t="shared" si="0"/>
        <v>13442758765</v>
      </c>
      <c r="K62" s="8">
        <v>0</v>
      </c>
      <c r="L62" s="8"/>
      <c r="M62" s="8">
        <v>121797437880</v>
      </c>
      <c r="N62" s="8"/>
      <c r="O62" s="8">
        <v>0</v>
      </c>
      <c r="P62" s="8"/>
      <c r="Q62" s="8">
        <f t="shared" si="1"/>
        <v>121797437880</v>
      </c>
    </row>
    <row r="63" spans="1:17" ht="21" x14ac:dyDescent="0.25">
      <c r="A63" s="3" t="s">
        <v>46</v>
      </c>
      <c r="C63" s="8">
        <v>0</v>
      </c>
      <c r="D63" s="8"/>
      <c r="E63" s="8">
        <v>30544319252</v>
      </c>
      <c r="F63" s="8"/>
      <c r="G63" s="8">
        <v>0</v>
      </c>
      <c r="H63" s="8"/>
      <c r="I63" s="8">
        <f t="shared" si="0"/>
        <v>30544319252</v>
      </c>
      <c r="K63" s="8">
        <v>0</v>
      </c>
      <c r="L63" s="8"/>
      <c r="M63" s="8">
        <v>232997163404</v>
      </c>
      <c r="N63" s="8"/>
      <c r="O63" s="8">
        <v>0</v>
      </c>
      <c r="P63" s="8"/>
      <c r="Q63" s="8">
        <f t="shared" si="1"/>
        <v>232997163404</v>
      </c>
    </row>
    <row r="64" spans="1:17" ht="21" x14ac:dyDescent="0.25">
      <c r="A64" s="3" t="s">
        <v>55</v>
      </c>
      <c r="C64" s="8">
        <v>0</v>
      </c>
      <c r="D64" s="8"/>
      <c r="E64" s="8">
        <v>682313226</v>
      </c>
      <c r="F64" s="8"/>
      <c r="G64" s="8">
        <v>0</v>
      </c>
      <c r="H64" s="8"/>
      <c r="I64" s="8">
        <f t="shared" si="0"/>
        <v>682313226</v>
      </c>
      <c r="K64" s="8">
        <v>0</v>
      </c>
      <c r="L64" s="8"/>
      <c r="M64" s="8">
        <v>5911672676</v>
      </c>
      <c r="N64" s="8"/>
      <c r="O64" s="8">
        <v>0</v>
      </c>
      <c r="P64" s="8"/>
      <c r="Q64" s="8">
        <f t="shared" si="1"/>
        <v>5911672676</v>
      </c>
    </row>
    <row r="65" spans="1:17" ht="21" x14ac:dyDescent="0.25">
      <c r="A65" s="3" t="s">
        <v>52</v>
      </c>
      <c r="C65" s="8">
        <v>0</v>
      </c>
      <c r="D65" s="8"/>
      <c r="E65" s="8">
        <v>1411945803</v>
      </c>
      <c r="F65" s="8"/>
      <c r="G65" s="8">
        <v>0</v>
      </c>
      <c r="H65" s="8"/>
      <c r="I65" s="8">
        <f t="shared" si="0"/>
        <v>1411945803</v>
      </c>
      <c r="K65" s="8">
        <v>0</v>
      </c>
      <c r="L65" s="8"/>
      <c r="M65" s="8">
        <v>9153247377</v>
      </c>
      <c r="N65" s="8"/>
      <c r="O65" s="8">
        <v>0</v>
      </c>
      <c r="P65" s="8"/>
      <c r="Q65" s="8">
        <f t="shared" si="1"/>
        <v>9153247377</v>
      </c>
    </row>
    <row r="66" spans="1:17" ht="21" x14ac:dyDescent="0.25">
      <c r="A66" s="3" t="s">
        <v>53</v>
      </c>
      <c r="C66" s="8">
        <v>0</v>
      </c>
      <c r="D66" s="8"/>
      <c r="E66" s="8">
        <v>6182854348</v>
      </c>
      <c r="F66" s="8"/>
      <c r="G66" s="8">
        <v>0</v>
      </c>
      <c r="H66" s="8"/>
      <c r="I66" s="8">
        <f t="shared" si="0"/>
        <v>6182854348</v>
      </c>
      <c r="K66" s="8">
        <v>0</v>
      </c>
      <c r="L66" s="8"/>
      <c r="M66" s="8">
        <v>39680919922</v>
      </c>
      <c r="N66" s="8"/>
      <c r="O66" s="8">
        <v>0</v>
      </c>
      <c r="P66" s="8"/>
      <c r="Q66" s="8">
        <f t="shared" si="1"/>
        <v>39680919922</v>
      </c>
    </row>
    <row r="67" spans="1:17" ht="21" x14ac:dyDescent="0.25">
      <c r="A67" s="3" t="s">
        <v>51</v>
      </c>
      <c r="C67" s="8">
        <v>0</v>
      </c>
      <c r="D67" s="8"/>
      <c r="E67" s="8">
        <v>948864098</v>
      </c>
      <c r="F67" s="8"/>
      <c r="G67" s="8">
        <v>0</v>
      </c>
      <c r="H67" s="8"/>
      <c r="I67" s="8">
        <f t="shared" si="0"/>
        <v>948864098</v>
      </c>
      <c r="K67" s="8">
        <v>0</v>
      </c>
      <c r="L67" s="8"/>
      <c r="M67" s="8">
        <v>6085137804</v>
      </c>
      <c r="N67" s="8"/>
      <c r="O67" s="8">
        <v>0</v>
      </c>
      <c r="P67" s="8"/>
      <c r="Q67" s="8">
        <f t="shared" si="1"/>
        <v>6085137804</v>
      </c>
    </row>
    <row r="68" spans="1:17" ht="21" x14ac:dyDescent="0.25">
      <c r="A68" s="3" t="s">
        <v>54</v>
      </c>
      <c r="C68" s="8">
        <v>0</v>
      </c>
      <c r="D68" s="8"/>
      <c r="E68" s="8">
        <v>4833718684</v>
      </c>
      <c r="F68" s="8"/>
      <c r="G68" s="8">
        <v>0</v>
      </c>
      <c r="H68" s="8"/>
      <c r="I68" s="8">
        <f t="shared" si="0"/>
        <v>4833718684</v>
      </c>
      <c r="K68" s="8">
        <v>0</v>
      </c>
      <c r="L68" s="8"/>
      <c r="M68" s="8">
        <v>34083585073</v>
      </c>
      <c r="N68" s="8"/>
      <c r="O68" s="8">
        <v>0</v>
      </c>
      <c r="P68" s="8"/>
      <c r="Q68" s="8">
        <f t="shared" si="1"/>
        <v>34083585073</v>
      </c>
    </row>
    <row r="69" spans="1:17" ht="21" x14ac:dyDescent="0.25">
      <c r="A69" s="3" t="s">
        <v>47</v>
      </c>
      <c r="C69" s="8">
        <v>0</v>
      </c>
      <c r="D69" s="8"/>
      <c r="E69" s="8">
        <v>22412256975</v>
      </c>
      <c r="F69" s="8"/>
      <c r="G69" s="8">
        <v>0</v>
      </c>
      <c r="H69" s="8"/>
      <c r="I69" s="8">
        <f t="shared" si="0"/>
        <v>22412256975</v>
      </c>
      <c r="K69" s="8">
        <v>0</v>
      </c>
      <c r="L69" s="8"/>
      <c r="M69" s="8">
        <v>180791954256</v>
      </c>
      <c r="N69" s="8"/>
      <c r="O69" s="8">
        <v>0</v>
      </c>
      <c r="P69" s="8"/>
      <c r="Q69" s="8">
        <f t="shared" si="1"/>
        <v>180791954256</v>
      </c>
    </row>
    <row r="70" spans="1:17" ht="21" x14ac:dyDescent="0.25">
      <c r="A70" s="3" t="s">
        <v>43</v>
      </c>
      <c r="C70" s="8">
        <v>0</v>
      </c>
      <c r="D70" s="8"/>
      <c r="E70" s="8">
        <v>109422522118</v>
      </c>
      <c r="F70" s="8"/>
      <c r="G70" s="8">
        <v>0</v>
      </c>
      <c r="H70" s="8"/>
      <c r="I70" s="8">
        <f t="shared" si="0"/>
        <v>109422522118</v>
      </c>
      <c r="K70" s="8">
        <v>0</v>
      </c>
      <c r="L70" s="8"/>
      <c r="M70" s="8">
        <v>889969847923</v>
      </c>
      <c r="N70" s="8"/>
      <c r="O70" s="8">
        <v>0</v>
      </c>
      <c r="P70" s="8"/>
      <c r="Q70" s="8">
        <f t="shared" si="1"/>
        <v>889969847923</v>
      </c>
    </row>
    <row r="71" spans="1:17" ht="21" x14ac:dyDescent="0.25">
      <c r="A71" s="3" t="s">
        <v>45</v>
      </c>
      <c r="C71" s="8">
        <v>0</v>
      </c>
      <c r="D71" s="8"/>
      <c r="E71" s="8">
        <v>40573294859</v>
      </c>
      <c r="F71" s="8"/>
      <c r="G71" s="8">
        <v>0</v>
      </c>
      <c r="H71" s="8"/>
      <c r="I71" s="8">
        <f t="shared" si="0"/>
        <v>40573294859</v>
      </c>
      <c r="K71" s="8">
        <v>0</v>
      </c>
      <c r="L71" s="8"/>
      <c r="M71" s="8">
        <v>329996131591</v>
      </c>
      <c r="N71" s="8"/>
      <c r="O71" s="8">
        <v>0</v>
      </c>
      <c r="P71" s="8"/>
      <c r="Q71" s="8">
        <f t="shared" si="1"/>
        <v>329996131591</v>
      </c>
    </row>
    <row r="72" spans="1:17" ht="21" x14ac:dyDescent="0.25">
      <c r="A72" s="3" t="s">
        <v>48</v>
      </c>
      <c r="C72" s="8">
        <v>0</v>
      </c>
      <c r="D72" s="8"/>
      <c r="E72" s="8">
        <v>79149897221</v>
      </c>
      <c r="F72" s="8"/>
      <c r="G72" s="8">
        <v>0</v>
      </c>
      <c r="H72" s="8"/>
      <c r="I72" s="8">
        <f t="shared" si="0"/>
        <v>79149897221</v>
      </c>
      <c r="K72" s="8">
        <v>0</v>
      </c>
      <c r="L72" s="8"/>
      <c r="M72" s="8">
        <v>643752497447</v>
      </c>
      <c r="N72" s="8"/>
      <c r="O72" s="8">
        <v>0</v>
      </c>
      <c r="P72" s="8"/>
      <c r="Q72" s="8">
        <f t="shared" si="1"/>
        <v>643752497447</v>
      </c>
    </row>
    <row r="73" spans="1:17" ht="21" x14ac:dyDescent="0.25">
      <c r="A73" s="3" t="s">
        <v>44</v>
      </c>
      <c r="C73" s="8">
        <v>0</v>
      </c>
      <c r="D73" s="8"/>
      <c r="E73" s="8">
        <v>40980360572</v>
      </c>
      <c r="F73" s="8"/>
      <c r="G73" s="8">
        <v>0</v>
      </c>
      <c r="H73" s="8"/>
      <c r="I73" s="8">
        <f t="shared" ref="I73:I77" si="2">C73+E73+G73</f>
        <v>40980360572</v>
      </c>
      <c r="K73" s="8">
        <v>0</v>
      </c>
      <c r="L73" s="8"/>
      <c r="M73" s="8">
        <v>333306932629</v>
      </c>
      <c r="N73" s="8"/>
      <c r="O73" s="8">
        <v>0</v>
      </c>
      <c r="P73" s="8"/>
      <c r="Q73" s="8">
        <f t="shared" ref="Q73:Q77" si="3">K73+M73+O73</f>
        <v>333306932629</v>
      </c>
    </row>
    <row r="74" spans="1:17" ht="21" x14ac:dyDescent="0.25">
      <c r="A74" s="3" t="s">
        <v>94</v>
      </c>
      <c r="C74" s="8">
        <v>0</v>
      </c>
      <c r="D74" s="8"/>
      <c r="E74" s="8">
        <v>-3391494202</v>
      </c>
      <c r="F74" s="8"/>
      <c r="G74" s="8">
        <v>0</v>
      </c>
      <c r="H74" s="8"/>
      <c r="I74" s="8">
        <f t="shared" si="2"/>
        <v>-3391494202</v>
      </c>
      <c r="K74" s="8">
        <v>0</v>
      </c>
      <c r="L74" s="8"/>
      <c r="M74" s="8">
        <v>-3391494202</v>
      </c>
      <c r="N74" s="8"/>
      <c r="O74" s="8">
        <v>0</v>
      </c>
      <c r="P74" s="8"/>
      <c r="Q74" s="8">
        <f t="shared" si="3"/>
        <v>-3391494202</v>
      </c>
    </row>
    <row r="75" spans="1:17" ht="21" x14ac:dyDescent="0.25">
      <c r="A75" s="3" t="s">
        <v>67</v>
      </c>
      <c r="C75" s="8">
        <v>0</v>
      </c>
      <c r="D75" s="8"/>
      <c r="E75" s="8">
        <v>-2162720788</v>
      </c>
      <c r="F75" s="8"/>
      <c r="G75" s="8">
        <v>0</v>
      </c>
      <c r="H75" s="8"/>
      <c r="I75" s="8">
        <f t="shared" si="2"/>
        <v>-2162720788</v>
      </c>
      <c r="K75" s="8">
        <v>0</v>
      </c>
      <c r="L75" s="8"/>
      <c r="M75" s="8">
        <v>-2252153652</v>
      </c>
      <c r="N75" s="8"/>
      <c r="O75" s="8">
        <v>0</v>
      </c>
      <c r="P75" s="8"/>
      <c r="Q75" s="8">
        <f t="shared" si="3"/>
        <v>-2252153652</v>
      </c>
    </row>
    <row r="76" spans="1:17" ht="21" x14ac:dyDescent="0.25">
      <c r="A76" s="3" t="s">
        <v>90</v>
      </c>
      <c r="C76" s="8">
        <v>0</v>
      </c>
      <c r="D76" s="8"/>
      <c r="E76" s="8">
        <v>-547142116</v>
      </c>
      <c r="F76" s="8"/>
      <c r="G76" s="8">
        <v>0</v>
      </c>
      <c r="H76" s="8"/>
      <c r="I76" s="8">
        <f t="shared" si="2"/>
        <v>-547142116</v>
      </c>
      <c r="K76" s="8">
        <v>0</v>
      </c>
      <c r="L76" s="8"/>
      <c r="M76" s="8">
        <v>-547142116</v>
      </c>
      <c r="N76" s="8"/>
      <c r="O76" s="8">
        <v>0</v>
      </c>
      <c r="P76" s="8"/>
      <c r="Q76" s="8">
        <f t="shared" si="3"/>
        <v>-547142116</v>
      </c>
    </row>
    <row r="77" spans="1:17" ht="21" x14ac:dyDescent="0.25">
      <c r="A77" s="3" t="s">
        <v>91</v>
      </c>
      <c r="C77" s="8">
        <v>0</v>
      </c>
      <c r="D77" s="8"/>
      <c r="E77" s="8">
        <v>-228009966</v>
      </c>
      <c r="F77" s="8"/>
      <c r="G77" s="8">
        <v>0</v>
      </c>
      <c r="H77" s="8"/>
      <c r="I77" s="8">
        <f t="shared" si="2"/>
        <v>-228009966</v>
      </c>
      <c r="K77" s="8">
        <v>0</v>
      </c>
      <c r="L77" s="8"/>
      <c r="M77" s="8">
        <v>-228009958</v>
      </c>
      <c r="N77" s="8"/>
      <c r="O77" s="8">
        <v>0</v>
      </c>
      <c r="P77" s="8"/>
      <c r="Q77" s="8">
        <f t="shared" si="3"/>
        <v>-228009958</v>
      </c>
    </row>
    <row r="78" spans="1:17" ht="21" x14ac:dyDescent="0.25">
      <c r="A78" s="3" t="s">
        <v>27</v>
      </c>
      <c r="C78" s="5">
        <f>SUM(C8:C77)</f>
        <v>3006625469508</v>
      </c>
      <c r="E78" s="5">
        <f>SUM(E8:E77)</f>
        <v>245665268157</v>
      </c>
      <c r="G78" s="5">
        <f>SUM(G8:G77)</f>
        <v>464019175097</v>
      </c>
      <c r="I78" s="5">
        <f>SUM(I8:I77)</f>
        <v>3716309912762</v>
      </c>
      <c r="K78" s="15">
        <f>SUM(K8:K77)</f>
        <v>15593690475515</v>
      </c>
      <c r="L78" s="8"/>
      <c r="M78" s="15">
        <f>SUM(M8:M77)</f>
        <v>1320485832137</v>
      </c>
      <c r="N78" s="8"/>
      <c r="O78" s="15">
        <f>SUM(O8:O77)</f>
        <v>-3322597252106</v>
      </c>
      <c r="P78" s="8"/>
      <c r="Q78" s="15">
        <f>SUM(Q8:Q77)</f>
        <v>13591579055546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A4D6A-402B-4D5D-B40A-2640B5A92416}">
  <dimension ref="A1:N30"/>
  <sheetViews>
    <sheetView rightToLeft="1" topLeftCell="A17" zoomScale="145" zoomScaleNormal="145" zoomScaleSheetLayoutView="100" workbookViewId="0">
      <selection activeCell="W17" sqref="W17"/>
    </sheetView>
  </sheetViews>
  <sheetFormatPr defaultRowHeight="18" x14ac:dyDescent="0.45"/>
  <cols>
    <col min="1" max="1" width="22.7109375" style="38" customWidth="1"/>
    <col min="2" max="2" width="20.85546875" style="38" bestFit="1" customWidth="1"/>
    <col min="3" max="3" width="17" style="38" bestFit="1" customWidth="1"/>
    <col min="4" max="4" width="12.85546875" style="38" bestFit="1" customWidth="1"/>
    <col min="5" max="5" width="17.5703125" style="38" bestFit="1" customWidth="1"/>
    <col min="6" max="6" width="20.5703125" style="55" customWidth="1"/>
    <col min="7" max="7" width="8.85546875" style="38" bestFit="1" customWidth="1"/>
    <col min="8" max="8" width="19.42578125" style="38" bestFit="1" customWidth="1"/>
    <col min="9" max="9" width="16.140625" style="38" bestFit="1" customWidth="1"/>
    <col min="10" max="11" width="9.140625" style="38"/>
    <col min="12" max="12" width="15.42578125" style="38" bestFit="1" customWidth="1"/>
    <col min="13" max="13" width="13.7109375" style="38" bestFit="1" customWidth="1"/>
    <col min="14" max="16384" width="9.140625" style="38"/>
  </cols>
  <sheetData>
    <row r="1" spans="1:14" ht="21" x14ac:dyDescent="0.55000000000000004">
      <c r="A1" s="36" t="s">
        <v>226</v>
      </c>
      <c r="B1" s="36"/>
      <c r="C1" s="36"/>
      <c r="D1" s="36"/>
      <c r="E1" s="36"/>
      <c r="F1" s="36"/>
      <c r="G1" s="36"/>
      <c r="H1" s="36"/>
      <c r="I1" s="37"/>
      <c r="J1" s="37"/>
      <c r="K1" s="37"/>
      <c r="L1" s="37"/>
      <c r="M1" s="37"/>
      <c r="N1" s="37"/>
    </row>
    <row r="2" spans="1:14" ht="21" x14ac:dyDescent="0.55000000000000004">
      <c r="A2" s="36" t="s">
        <v>227</v>
      </c>
      <c r="B2" s="36"/>
      <c r="C2" s="36"/>
      <c r="D2" s="36"/>
      <c r="E2" s="36"/>
      <c r="F2" s="36"/>
      <c r="G2" s="36"/>
      <c r="H2" s="36"/>
      <c r="I2" s="37"/>
      <c r="J2" s="37"/>
      <c r="K2" s="37"/>
      <c r="L2" s="37"/>
      <c r="M2" s="37"/>
      <c r="N2" s="37"/>
    </row>
    <row r="3" spans="1:14" ht="21" x14ac:dyDescent="0.55000000000000004">
      <c r="A3" s="36" t="s">
        <v>2</v>
      </c>
      <c r="B3" s="36"/>
      <c r="C3" s="36"/>
      <c r="D3" s="36"/>
      <c r="E3" s="36"/>
      <c r="F3" s="36"/>
      <c r="G3" s="36"/>
      <c r="H3" s="36"/>
      <c r="I3" s="37"/>
      <c r="J3" s="37"/>
      <c r="K3" s="37"/>
      <c r="L3" s="37"/>
      <c r="M3" s="37"/>
      <c r="N3" s="37"/>
    </row>
    <row r="5" spans="1:14" ht="19.5" x14ac:dyDescent="0.45">
      <c r="A5" s="39" t="s">
        <v>228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7" spans="1:14" ht="30" x14ac:dyDescent="0.45">
      <c r="A7" s="40" t="s">
        <v>229</v>
      </c>
      <c r="B7" s="40" t="s">
        <v>230</v>
      </c>
      <c r="C7" s="40" t="s">
        <v>231</v>
      </c>
      <c r="D7" s="40" t="s">
        <v>232</v>
      </c>
      <c r="E7" s="40" t="s">
        <v>233</v>
      </c>
      <c r="F7" s="54" t="s">
        <v>234</v>
      </c>
      <c r="G7" s="40" t="s">
        <v>235</v>
      </c>
      <c r="H7" s="40" t="s">
        <v>236</v>
      </c>
    </row>
    <row r="8" spans="1:14" ht="19.5" customHeight="1" x14ac:dyDescent="0.45">
      <c r="A8" s="41" t="s">
        <v>237</v>
      </c>
      <c r="B8" s="41" t="s">
        <v>238</v>
      </c>
      <c r="C8" s="42" t="s">
        <v>239</v>
      </c>
      <c r="D8" s="43">
        <v>362205</v>
      </c>
      <c r="E8" s="43">
        <v>1349985121650</v>
      </c>
      <c r="F8" s="43">
        <v>15960615600</v>
      </c>
      <c r="G8" s="42">
        <v>23</v>
      </c>
      <c r="H8" s="42">
        <v>35</v>
      </c>
    </row>
    <row r="9" spans="1:14" ht="19.5" customHeight="1" x14ac:dyDescent="0.45">
      <c r="A9" s="44"/>
      <c r="B9" s="44"/>
      <c r="C9" s="42" t="s">
        <v>240</v>
      </c>
      <c r="D9" s="43">
        <v>2000000</v>
      </c>
      <c r="E9" s="43">
        <v>2000000000000</v>
      </c>
      <c r="F9" s="43">
        <v>7760141100</v>
      </c>
      <c r="G9" s="43">
        <v>23</v>
      </c>
      <c r="H9" s="43">
        <v>34</v>
      </c>
    </row>
    <row r="10" spans="1:14" x14ac:dyDescent="0.45">
      <c r="A10" s="44"/>
      <c r="B10" s="44"/>
      <c r="C10" s="42" t="s">
        <v>241</v>
      </c>
      <c r="D10" s="43">
        <v>1440000</v>
      </c>
      <c r="E10" s="43">
        <v>1440000000000</v>
      </c>
      <c r="F10" s="43">
        <v>11222010930</v>
      </c>
      <c r="G10" s="43">
        <v>23</v>
      </c>
      <c r="H10" s="43">
        <v>39</v>
      </c>
    </row>
    <row r="11" spans="1:14" x14ac:dyDescent="0.45">
      <c r="A11" s="44"/>
      <c r="B11" s="44"/>
      <c r="C11" s="42" t="s">
        <v>95</v>
      </c>
      <c r="D11" s="43">
        <v>1000000</v>
      </c>
      <c r="E11" s="43">
        <v>1000000000000</v>
      </c>
      <c r="F11" s="43">
        <v>10415492970</v>
      </c>
      <c r="G11" s="43">
        <v>23</v>
      </c>
      <c r="H11" s="43">
        <v>42</v>
      </c>
    </row>
    <row r="12" spans="1:14" s="45" customFormat="1" ht="16.5" customHeight="1" x14ac:dyDescent="0.45">
      <c r="A12" s="44"/>
      <c r="B12" s="44"/>
      <c r="C12" s="42" t="s">
        <v>242</v>
      </c>
      <c r="D12" s="43">
        <v>3500000</v>
      </c>
      <c r="E12" s="43">
        <v>3500000000000</v>
      </c>
      <c r="F12" s="43">
        <v>19888579380</v>
      </c>
      <c r="G12" s="43" t="s">
        <v>243</v>
      </c>
      <c r="H12" s="43">
        <v>39</v>
      </c>
    </row>
    <row r="13" spans="1:14" x14ac:dyDescent="0.45">
      <c r="A13" s="44"/>
      <c r="B13" s="44"/>
      <c r="C13" s="42" t="s">
        <v>244</v>
      </c>
      <c r="D13" s="43">
        <v>1000000</v>
      </c>
      <c r="E13" s="43">
        <v>1000000000000</v>
      </c>
      <c r="F13" s="43">
        <v>3989010990</v>
      </c>
      <c r="G13" s="43" t="s">
        <v>243</v>
      </c>
      <c r="H13" s="43" t="s">
        <v>245</v>
      </c>
    </row>
    <row r="14" spans="1:14" x14ac:dyDescent="0.45">
      <c r="A14" s="44"/>
      <c r="B14" s="44"/>
      <c r="C14" s="42" t="s">
        <v>246</v>
      </c>
      <c r="D14" s="43">
        <v>2500000</v>
      </c>
      <c r="E14" s="43">
        <f>D14*1000000</f>
        <v>2500000000000</v>
      </c>
      <c r="F14" s="43">
        <v>21993613140</v>
      </c>
      <c r="G14" s="43">
        <v>23</v>
      </c>
      <c r="H14" s="43">
        <v>38.1</v>
      </c>
    </row>
    <row r="15" spans="1:14" x14ac:dyDescent="0.45">
      <c r="A15" s="44"/>
      <c r="B15" s="44"/>
      <c r="C15" s="42" t="s">
        <v>247</v>
      </c>
      <c r="D15" s="43">
        <v>2400000</v>
      </c>
      <c r="E15" s="43">
        <v>2400000000000</v>
      </c>
      <c r="F15" s="43">
        <v>19732683570</v>
      </c>
      <c r="G15" s="43">
        <v>23</v>
      </c>
      <c r="H15" s="43">
        <v>39</v>
      </c>
    </row>
    <row r="16" spans="1:14" x14ac:dyDescent="0.45">
      <c r="A16" s="44"/>
      <c r="B16" s="44"/>
      <c r="C16" s="46" t="s">
        <v>248</v>
      </c>
      <c r="D16" s="43">
        <v>2400000</v>
      </c>
      <c r="E16" s="43">
        <v>2400000000000</v>
      </c>
      <c r="F16" s="43">
        <v>16272264660</v>
      </c>
      <c r="G16" s="43">
        <v>23</v>
      </c>
      <c r="H16" s="43" t="s">
        <v>249</v>
      </c>
    </row>
    <row r="17" spans="1:9" ht="36" customHeight="1" x14ac:dyDescent="0.45">
      <c r="A17" s="47"/>
      <c r="B17" s="47"/>
      <c r="C17" s="42" t="s">
        <v>250</v>
      </c>
      <c r="D17" s="43">
        <v>3207600</v>
      </c>
      <c r="E17" s="43">
        <v>4947864134400</v>
      </c>
      <c r="F17" s="43">
        <v>41935973400</v>
      </c>
      <c r="G17" s="43" t="s">
        <v>243</v>
      </c>
      <c r="H17" s="43">
        <v>37</v>
      </c>
    </row>
    <row r="18" spans="1:9" s="45" customFormat="1" ht="16.5" customHeight="1" x14ac:dyDescent="0.45">
      <c r="A18" s="42" t="s">
        <v>251</v>
      </c>
      <c r="B18" s="48" t="s">
        <v>252</v>
      </c>
      <c r="C18" s="42" t="s">
        <v>253</v>
      </c>
      <c r="D18" s="43">
        <v>370370370</v>
      </c>
      <c r="E18" s="43">
        <v>370413886</v>
      </c>
      <c r="F18" s="43">
        <v>7528916640</v>
      </c>
      <c r="G18" s="43" t="s">
        <v>243</v>
      </c>
      <c r="H18" s="42">
        <v>36</v>
      </c>
    </row>
    <row r="19" spans="1:9" s="45" customFormat="1" ht="16.5" customHeight="1" x14ac:dyDescent="0.45">
      <c r="A19" s="42" t="s">
        <v>254</v>
      </c>
      <c r="B19" s="48" t="s">
        <v>252</v>
      </c>
      <c r="C19" s="42" t="s">
        <v>255</v>
      </c>
      <c r="D19" s="43">
        <v>2332681667</v>
      </c>
      <c r="E19" s="43">
        <v>352276319318</v>
      </c>
      <c r="F19" s="43">
        <v>41147540970</v>
      </c>
      <c r="G19" s="43" t="s">
        <v>243</v>
      </c>
      <c r="H19" s="43">
        <v>37.5</v>
      </c>
    </row>
    <row r="20" spans="1:9" s="45" customFormat="1" ht="16.5" customHeight="1" x14ac:dyDescent="0.45">
      <c r="A20" s="42" t="s">
        <v>256</v>
      </c>
      <c r="B20" s="48" t="s">
        <v>252</v>
      </c>
      <c r="C20" s="42" t="s">
        <v>257</v>
      </c>
      <c r="D20" s="43">
        <v>460251</v>
      </c>
      <c r="E20" s="43">
        <v>1979976789450</v>
      </c>
      <c r="F20" s="43">
        <v>16940322570</v>
      </c>
      <c r="G20" s="43" t="s">
        <v>243</v>
      </c>
      <c r="H20" s="43">
        <v>37</v>
      </c>
    </row>
    <row r="21" spans="1:9" s="45" customFormat="1" ht="16.5" customHeight="1" x14ac:dyDescent="0.45">
      <c r="A21" s="42" t="s">
        <v>258</v>
      </c>
      <c r="B21" s="48" t="s">
        <v>252</v>
      </c>
      <c r="C21" s="42" t="s">
        <v>259</v>
      </c>
      <c r="D21" s="43">
        <v>367647050</v>
      </c>
      <c r="E21" s="43">
        <v>2500367587050</v>
      </c>
      <c r="F21" s="43">
        <v>12248110590</v>
      </c>
      <c r="G21" s="43" t="s">
        <v>243</v>
      </c>
      <c r="H21" s="43">
        <v>37.799999999999997</v>
      </c>
    </row>
    <row r="22" spans="1:9" s="45" customFormat="1" ht="16.5" customHeight="1" x14ac:dyDescent="0.45">
      <c r="A22" s="42" t="s">
        <v>260</v>
      </c>
      <c r="B22" s="48" t="s">
        <v>252</v>
      </c>
      <c r="C22" s="42" t="s">
        <v>261</v>
      </c>
      <c r="D22" s="43">
        <v>8465011287</v>
      </c>
      <c r="E22" s="43">
        <v>15001943513057</v>
      </c>
      <c r="F22" s="43">
        <v>152861796870</v>
      </c>
      <c r="G22" s="43">
        <v>30</v>
      </c>
      <c r="H22" s="43">
        <v>40</v>
      </c>
    </row>
    <row r="23" spans="1:9" s="45" customFormat="1" ht="16.5" customHeight="1" x14ac:dyDescent="0.45">
      <c r="A23" s="42" t="s">
        <v>262</v>
      </c>
      <c r="B23" s="48" t="s">
        <v>252</v>
      </c>
      <c r="C23" s="42" t="s">
        <v>263</v>
      </c>
      <c r="D23" s="43">
        <v>963700</v>
      </c>
      <c r="E23" s="43">
        <v>3999707714200</v>
      </c>
      <c r="F23" s="43">
        <v>34135731870</v>
      </c>
      <c r="G23" s="43" t="s">
        <v>243</v>
      </c>
      <c r="H23" s="43" t="s">
        <v>264</v>
      </c>
      <c r="I23" s="49"/>
    </row>
    <row r="24" spans="1:9" s="45" customFormat="1" ht="16.5" customHeight="1" x14ac:dyDescent="0.45">
      <c r="A24" s="41" t="s">
        <v>265</v>
      </c>
      <c r="B24" s="50" t="s">
        <v>252</v>
      </c>
      <c r="C24" s="42" t="s">
        <v>266</v>
      </c>
      <c r="D24" s="43">
        <v>1129130</v>
      </c>
      <c r="E24" s="43">
        <v>2000146594543</v>
      </c>
      <c r="F24" s="43">
        <v>11649668010</v>
      </c>
      <c r="G24" s="43" t="s">
        <v>243</v>
      </c>
      <c r="H24" s="43" t="s">
        <v>249</v>
      </c>
    </row>
    <row r="25" spans="1:9" s="45" customFormat="1" ht="16.5" customHeight="1" x14ac:dyDescent="0.45">
      <c r="A25" s="44"/>
      <c r="B25" s="51"/>
      <c r="C25" s="42" t="s">
        <v>267</v>
      </c>
      <c r="D25" s="43">
        <v>1000000</v>
      </c>
      <c r="E25" s="43">
        <v>1000000000000</v>
      </c>
      <c r="F25" s="43">
        <v>6918600810</v>
      </c>
      <c r="G25" s="43" t="s">
        <v>243</v>
      </c>
      <c r="H25" s="43" t="s">
        <v>249</v>
      </c>
    </row>
    <row r="26" spans="1:9" s="45" customFormat="1" ht="16.5" customHeight="1" x14ac:dyDescent="0.45">
      <c r="A26" s="47"/>
      <c r="B26" s="52"/>
      <c r="C26" s="42" t="s">
        <v>268</v>
      </c>
      <c r="D26" s="43">
        <v>3000000</v>
      </c>
      <c r="E26" s="43">
        <v>3000000000000</v>
      </c>
      <c r="F26" s="43">
        <v>20981282040</v>
      </c>
      <c r="G26" s="43">
        <v>23</v>
      </c>
      <c r="H26" s="43" t="s">
        <v>269</v>
      </c>
    </row>
    <row r="27" spans="1:9" s="45" customFormat="1" ht="16.5" customHeight="1" x14ac:dyDescent="0.45">
      <c r="A27" s="42" t="s">
        <v>96</v>
      </c>
      <c r="B27" s="48" t="s">
        <v>252</v>
      </c>
      <c r="C27" s="42" t="s">
        <v>270</v>
      </c>
      <c r="D27" s="43">
        <v>5000000</v>
      </c>
      <c r="E27" s="43">
        <v>5000000000000</v>
      </c>
      <c r="F27" s="43">
        <v>47208237990</v>
      </c>
      <c r="G27" s="43">
        <v>23</v>
      </c>
      <c r="H27" s="43" t="s">
        <v>271</v>
      </c>
    </row>
    <row r="28" spans="1:9" x14ac:dyDescent="0.45">
      <c r="A28" s="42" t="s">
        <v>95</v>
      </c>
      <c r="B28" s="48" t="s">
        <v>252</v>
      </c>
      <c r="C28" s="46" t="s">
        <v>95</v>
      </c>
      <c r="D28" s="43">
        <v>15000000</v>
      </c>
      <c r="E28" s="43">
        <v>15000000000000</v>
      </c>
      <c r="F28" s="43">
        <v>95269320840</v>
      </c>
      <c r="G28" s="43">
        <v>23</v>
      </c>
      <c r="H28" s="43">
        <v>41</v>
      </c>
    </row>
    <row r="29" spans="1:9" ht="54" x14ac:dyDescent="0.45">
      <c r="A29" s="42" t="s">
        <v>272</v>
      </c>
      <c r="B29" s="48" t="s">
        <v>252</v>
      </c>
      <c r="C29" s="42" t="s">
        <v>273</v>
      </c>
      <c r="D29" s="43">
        <v>2000000</v>
      </c>
      <c r="E29" s="43">
        <v>2000000000000</v>
      </c>
      <c r="F29" s="43">
        <v>15942845400</v>
      </c>
      <c r="G29" s="43">
        <v>23</v>
      </c>
      <c r="H29" s="43" t="s">
        <v>274</v>
      </c>
      <c r="I29" s="53"/>
    </row>
    <row r="30" spans="1:9" s="45" customFormat="1" ht="16.5" customHeight="1" x14ac:dyDescent="0.45">
      <c r="A30" s="42" t="s">
        <v>275</v>
      </c>
      <c r="B30" s="48" t="s">
        <v>276</v>
      </c>
      <c r="C30" s="42" t="s">
        <v>277</v>
      </c>
      <c r="D30" s="43">
        <v>450000</v>
      </c>
      <c r="E30" s="43">
        <v>450000000000</v>
      </c>
      <c r="F30" s="43">
        <v>2372328780</v>
      </c>
      <c r="G30" s="43" t="s">
        <v>243</v>
      </c>
      <c r="H30" s="43">
        <v>38</v>
      </c>
    </row>
  </sheetData>
  <mergeCells count="8">
    <mergeCell ref="A24:A26"/>
    <mergeCell ref="B24:B26"/>
    <mergeCell ref="A1:H1"/>
    <mergeCell ref="A2:H2"/>
    <mergeCell ref="A3:H3"/>
    <mergeCell ref="A5:N5"/>
    <mergeCell ref="A8:A17"/>
    <mergeCell ref="B8:B17"/>
  </mergeCells>
  <pageMargins left="0.7" right="0.7" top="0.75" bottom="0.75" header="0.3" footer="0.3"/>
  <pageSetup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M12"/>
  <sheetViews>
    <sheetView rightToLeft="1" workbookViewId="0">
      <selection activeCell="W17" sqref="W17"/>
    </sheetView>
  </sheetViews>
  <sheetFormatPr defaultRowHeight="18.75" x14ac:dyDescent="0.25"/>
  <cols>
    <col min="1" max="1" width="33" style="2" customWidth="1"/>
    <col min="2" max="2" width="1" style="2" customWidth="1"/>
    <col min="3" max="3" width="23" style="2" customWidth="1"/>
    <col min="4" max="4" width="1" style="2" customWidth="1"/>
    <col min="5" max="5" width="22" style="2" customWidth="1"/>
    <col min="6" max="6" width="1" style="2" customWidth="1"/>
    <col min="7" max="7" width="24.85546875" style="2" customWidth="1"/>
    <col min="8" max="8" width="1" style="2" customWidth="1"/>
    <col min="9" max="9" width="24.7109375" style="2" bestFit="1" customWidth="1"/>
    <col min="10" max="10" width="1" style="2" customWidth="1"/>
    <col min="11" max="11" width="22" style="2" customWidth="1"/>
    <col min="12" max="12" width="1" style="2" customWidth="1"/>
    <col min="13" max="13" width="24" style="2" customWidth="1"/>
    <col min="14" max="14" width="1" style="2" customWidth="1"/>
    <col min="15" max="15" width="9.140625" style="2" customWidth="1"/>
    <col min="16" max="16384" width="9.140625" style="2"/>
  </cols>
  <sheetData>
    <row r="2" spans="1:13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</row>
    <row r="3" spans="1:13" ht="26.25" x14ac:dyDescent="0.25">
      <c r="A3" s="18" t="s">
        <v>149</v>
      </c>
      <c r="B3" s="18" t="s">
        <v>149</v>
      </c>
      <c r="C3" s="18" t="s">
        <v>149</v>
      </c>
      <c r="D3" s="18" t="s">
        <v>149</v>
      </c>
      <c r="E3" s="18" t="s">
        <v>149</v>
      </c>
      <c r="F3" s="18" t="s">
        <v>149</v>
      </c>
      <c r="G3" s="18" t="s">
        <v>149</v>
      </c>
      <c r="H3" s="18" t="s">
        <v>149</v>
      </c>
      <c r="I3" s="18" t="s">
        <v>149</v>
      </c>
      <c r="J3" s="18" t="s">
        <v>149</v>
      </c>
      <c r="K3" s="18" t="s">
        <v>149</v>
      </c>
      <c r="L3" s="18" t="s">
        <v>149</v>
      </c>
      <c r="M3" s="18" t="s">
        <v>149</v>
      </c>
    </row>
    <row r="4" spans="1:13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</row>
    <row r="6" spans="1:13" ht="27" thickBot="1" x14ac:dyDescent="0.3">
      <c r="A6" s="17" t="s">
        <v>3</v>
      </c>
      <c r="C6" s="17" t="s">
        <v>151</v>
      </c>
      <c r="D6" s="17" t="s">
        <v>151</v>
      </c>
      <c r="E6" s="17" t="s">
        <v>151</v>
      </c>
      <c r="F6" s="17" t="s">
        <v>151</v>
      </c>
      <c r="G6" s="17" t="s">
        <v>151</v>
      </c>
      <c r="I6" s="17" t="s">
        <v>152</v>
      </c>
      <c r="J6" s="17" t="s">
        <v>152</v>
      </c>
      <c r="K6" s="17" t="s">
        <v>152</v>
      </c>
      <c r="L6" s="17" t="s">
        <v>152</v>
      </c>
      <c r="M6" s="17" t="s">
        <v>152</v>
      </c>
    </row>
    <row r="7" spans="1:13" ht="27" thickBot="1" x14ac:dyDescent="0.3">
      <c r="A7" s="17" t="s">
        <v>3</v>
      </c>
      <c r="C7" s="17" t="s">
        <v>178</v>
      </c>
      <c r="E7" s="17" t="s">
        <v>155</v>
      </c>
      <c r="G7" s="17" t="s">
        <v>179</v>
      </c>
      <c r="I7" s="17" t="s">
        <v>178</v>
      </c>
      <c r="K7" s="17" t="s">
        <v>155</v>
      </c>
      <c r="M7" s="17" t="s">
        <v>179</v>
      </c>
    </row>
    <row r="8" spans="1:13" ht="21" x14ac:dyDescent="0.25">
      <c r="A8" s="3" t="s">
        <v>22</v>
      </c>
      <c r="C8" s="4">
        <v>0</v>
      </c>
      <c r="E8" s="4">
        <v>0</v>
      </c>
      <c r="G8" s="4">
        <f>C8-E8</f>
        <v>0</v>
      </c>
      <c r="I8" s="4">
        <v>183116510560</v>
      </c>
      <c r="K8" s="4">
        <v>0</v>
      </c>
      <c r="M8" s="4">
        <f>I8-K8</f>
        <v>183116510560</v>
      </c>
    </row>
    <row r="9" spans="1:13" ht="21" x14ac:dyDescent="0.25">
      <c r="A9" s="3" t="s">
        <v>180</v>
      </c>
      <c r="C9" s="4">
        <v>0</v>
      </c>
      <c r="E9" s="4">
        <v>0</v>
      </c>
      <c r="G9" s="4">
        <f t="shared" ref="G9:G11" si="0">C9-E9</f>
        <v>0</v>
      </c>
      <c r="I9" s="4">
        <v>192824072364</v>
      </c>
      <c r="K9" s="4">
        <v>0</v>
      </c>
      <c r="M9" s="4">
        <f t="shared" ref="M9:M11" si="1">I9-K9</f>
        <v>192824072364</v>
      </c>
    </row>
    <row r="10" spans="1:13" ht="21" x14ac:dyDescent="0.25">
      <c r="A10" s="3" t="s">
        <v>15</v>
      </c>
      <c r="C10" s="4">
        <v>0</v>
      </c>
      <c r="E10" s="4">
        <v>0</v>
      </c>
      <c r="G10" s="4">
        <f t="shared" si="0"/>
        <v>0</v>
      </c>
      <c r="I10" s="4">
        <v>931034484</v>
      </c>
      <c r="K10" s="4">
        <v>0</v>
      </c>
      <c r="M10" s="4">
        <f t="shared" si="1"/>
        <v>931034484</v>
      </c>
    </row>
    <row r="11" spans="1:13" ht="21.75" thickBot="1" x14ac:dyDescent="0.3">
      <c r="A11" s="3" t="s">
        <v>181</v>
      </c>
      <c r="C11" s="4">
        <v>0</v>
      </c>
      <c r="E11" s="4">
        <v>0</v>
      </c>
      <c r="G11" s="4">
        <f t="shared" si="0"/>
        <v>0</v>
      </c>
      <c r="I11" s="4">
        <v>1336000000</v>
      </c>
      <c r="K11" s="4">
        <v>0</v>
      </c>
      <c r="M11" s="4">
        <f t="shared" si="1"/>
        <v>1336000000</v>
      </c>
    </row>
    <row r="12" spans="1:13" s="22" customFormat="1" ht="21.75" thickBot="1" x14ac:dyDescent="0.3">
      <c r="A12" s="22" t="s">
        <v>27</v>
      </c>
      <c r="C12" s="23">
        <f>SUM(C8:C11)</f>
        <v>0</v>
      </c>
      <c r="E12" s="23">
        <f>SUM(E8:E11)</f>
        <v>0</v>
      </c>
      <c r="G12" s="23">
        <f>SUM(G8:G11)</f>
        <v>0</v>
      </c>
      <c r="I12" s="23">
        <f>SUM(I8:I11)</f>
        <v>378207617408</v>
      </c>
      <c r="K12" s="23">
        <f>SUM(K8:K11)</f>
        <v>0</v>
      </c>
      <c r="M12" s="23">
        <f>SUM(M8:M11)</f>
        <v>378207617408</v>
      </c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6:A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54"/>
  <sheetViews>
    <sheetView rightToLeft="1" topLeftCell="A38" workbookViewId="0">
      <selection activeCell="W17" sqref="W17"/>
    </sheetView>
  </sheetViews>
  <sheetFormatPr defaultRowHeight="18.75" x14ac:dyDescent="0.25"/>
  <cols>
    <col min="1" max="1" width="34.140625" style="2" bestFit="1" customWidth="1"/>
    <col min="2" max="2" width="1" style="2" customWidth="1"/>
    <col min="3" max="3" width="23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23" style="2" customWidth="1"/>
    <col min="10" max="10" width="1" style="2" customWidth="1"/>
    <col min="11" max="11" width="23" style="2" customWidth="1"/>
    <col min="12" max="12" width="1" style="2" customWidth="1"/>
    <col min="13" max="13" width="23" style="2" customWidth="1"/>
    <col min="14" max="14" width="1" style="2" customWidth="1"/>
    <col min="15" max="15" width="9.140625" style="2" customWidth="1"/>
    <col min="16" max="16384" width="9.140625" style="2"/>
  </cols>
  <sheetData>
    <row r="2" spans="1:13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</row>
    <row r="3" spans="1:13" ht="26.25" x14ac:dyDescent="0.25">
      <c r="A3" s="18" t="s">
        <v>149</v>
      </c>
      <c r="B3" s="18" t="s">
        <v>149</v>
      </c>
      <c r="C3" s="18" t="s">
        <v>149</v>
      </c>
      <c r="D3" s="18" t="s">
        <v>149</v>
      </c>
      <c r="E3" s="18" t="s">
        <v>149</v>
      </c>
      <c r="F3" s="18" t="s">
        <v>149</v>
      </c>
      <c r="G3" s="18" t="s">
        <v>149</v>
      </c>
      <c r="H3" s="18" t="s">
        <v>149</v>
      </c>
      <c r="I3" s="18" t="s">
        <v>149</v>
      </c>
      <c r="J3" s="18" t="s">
        <v>149</v>
      </c>
      <c r="K3" s="18" t="s">
        <v>149</v>
      </c>
      <c r="L3" s="18" t="s">
        <v>149</v>
      </c>
      <c r="M3" s="18" t="s">
        <v>149</v>
      </c>
    </row>
    <row r="4" spans="1:13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</row>
    <row r="6" spans="1:13" ht="27" thickBot="1" x14ac:dyDescent="0.3">
      <c r="A6" s="7" t="s">
        <v>150</v>
      </c>
      <c r="C6" s="17" t="s">
        <v>151</v>
      </c>
      <c r="D6" s="17" t="s">
        <v>151</v>
      </c>
      <c r="E6" s="17" t="s">
        <v>151</v>
      </c>
      <c r="F6" s="17" t="s">
        <v>151</v>
      </c>
      <c r="G6" s="17" t="s">
        <v>151</v>
      </c>
      <c r="I6" s="17" t="s">
        <v>152</v>
      </c>
      <c r="J6" s="17" t="s">
        <v>152</v>
      </c>
      <c r="K6" s="17" t="s">
        <v>152</v>
      </c>
      <c r="L6" s="17" t="s">
        <v>152</v>
      </c>
      <c r="M6" s="17" t="s">
        <v>152</v>
      </c>
    </row>
    <row r="7" spans="1:13" ht="27" thickBot="1" x14ac:dyDescent="0.3">
      <c r="A7" s="17" t="s">
        <v>153</v>
      </c>
      <c r="C7" s="17" t="s">
        <v>154</v>
      </c>
      <c r="E7" s="17" t="s">
        <v>155</v>
      </c>
      <c r="G7" s="17" t="s">
        <v>156</v>
      </c>
      <c r="I7" s="17" t="s">
        <v>154</v>
      </c>
      <c r="K7" s="17" t="s">
        <v>155</v>
      </c>
      <c r="M7" s="17" t="s">
        <v>156</v>
      </c>
    </row>
    <row r="8" spans="1:13" ht="21" x14ac:dyDescent="0.25">
      <c r="A8" s="3" t="s">
        <v>50</v>
      </c>
      <c r="C8" s="4">
        <v>765679683</v>
      </c>
      <c r="E8" s="2">
        <v>0</v>
      </c>
      <c r="G8" s="4">
        <f>C8-E8</f>
        <v>765679683</v>
      </c>
      <c r="I8" s="4">
        <v>11314303278</v>
      </c>
      <c r="K8" s="2">
        <v>0</v>
      </c>
      <c r="M8" s="4">
        <f>I8-K8</f>
        <v>11314303278</v>
      </c>
    </row>
    <row r="9" spans="1:13" ht="21" x14ac:dyDescent="0.25">
      <c r="A9" s="3" t="s">
        <v>157</v>
      </c>
      <c r="C9" s="4">
        <v>0</v>
      </c>
      <c r="E9" s="2">
        <v>0</v>
      </c>
      <c r="G9" s="4">
        <f t="shared" ref="G9:G48" si="0">C9-E9</f>
        <v>0</v>
      </c>
      <c r="I9" s="4">
        <v>11674737558</v>
      </c>
      <c r="K9" s="2">
        <v>0</v>
      </c>
      <c r="M9" s="4">
        <f t="shared" ref="M9:M48" si="1">I9-K9</f>
        <v>11674737558</v>
      </c>
    </row>
    <row r="10" spans="1:13" ht="21" x14ac:dyDescent="0.25">
      <c r="A10" s="3" t="s">
        <v>93</v>
      </c>
      <c r="C10" s="4">
        <v>2387145081</v>
      </c>
      <c r="E10" s="2">
        <v>0</v>
      </c>
      <c r="G10" s="4">
        <f t="shared" si="0"/>
        <v>2387145081</v>
      </c>
      <c r="I10" s="4">
        <v>2387145081</v>
      </c>
      <c r="K10" s="2">
        <v>0</v>
      </c>
      <c r="M10" s="4">
        <f t="shared" si="1"/>
        <v>2387145081</v>
      </c>
    </row>
    <row r="11" spans="1:13" ht="21" x14ac:dyDescent="0.25">
      <c r="A11" s="3" t="s">
        <v>86</v>
      </c>
      <c r="C11" s="4">
        <v>769409444398</v>
      </c>
      <c r="E11" s="2">
        <v>0</v>
      </c>
      <c r="G11" s="4">
        <f t="shared" si="0"/>
        <v>769409444398</v>
      </c>
      <c r="I11" s="4">
        <v>894492998984</v>
      </c>
      <c r="K11" s="2">
        <v>0</v>
      </c>
      <c r="M11" s="4">
        <f t="shared" si="1"/>
        <v>894492998984</v>
      </c>
    </row>
    <row r="12" spans="1:13" ht="21" x14ac:dyDescent="0.25">
      <c r="A12" s="3" t="s">
        <v>85</v>
      </c>
      <c r="C12" s="4">
        <v>33345063874</v>
      </c>
      <c r="E12" s="2">
        <v>0</v>
      </c>
      <c r="G12" s="4">
        <f t="shared" si="0"/>
        <v>33345063874</v>
      </c>
      <c r="I12" s="4">
        <v>46293580578</v>
      </c>
      <c r="K12" s="2">
        <v>0</v>
      </c>
      <c r="M12" s="4">
        <f t="shared" si="1"/>
        <v>46293580578</v>
      </c>
    </row>
    <row r="13" spans="1:13" ht="21" x14ac:dyDescent="0.25">
      <c r="A13" s="3" t="s">
        <v>84</v>
      </c>
      <c r="C13" s="4">
        <v>87990211685</v>
      </c>
      <c r="E13" s="2">
        <v>0</v>
      </c>
      <c r="G13" s="4">
        <f t="shared" si="0"/>
        <v>87990211685</v>
      </c>
      <c r="I13" s="4">
        <v>180638453928</v>
      </c>
      <c r="K13" s="2">
        <v>0</v>
      </c>
      <c r="M13" s="4">
        <f t="shared" si="1"/>
        <v>180638453928</v>
      </c>
    </row>
    <row r="14" spans="1:13" ht="21" x14ac:dyDescent="0.25">
      <c r="A14" s="3" t="s">
        <v>158</v>
      </c>
      <c r="C14" s="4">
        <v>0</v>
      </c>
      <c r="E14" s="2">
        <v>0</v>
      </c>
      <c r="G14" s="4">
        <f t="shared" si="0"/>
        <v>0</v>
      </c>
      <c r="I14" s="4">
        <v>104151617471</v>
      </c>
      <c r="K14" s="2">
        <v>0</v>
      </c>
      <c r="M14" s="4">
        <f t="shared" si="1"/>
        <v>104151617471</v>
      </c>
    </row>
    <row r="15" spans="1:13" ht="21" x14ac:dyDescent="0.25">
      <c r="A15" s="3" t="s">
        <v>159</v>
      </c>
      <c r="C15" s="4">
        <v>0</v>
      </c>
      <c r="E15" s="2">
        <v>0</v>
      </c>
      <c r="G15" s="4">
        <f t="shared" si="0"/>
        <v>0</v>
      </c>
      <c r="I15" s="4">
        <v>472328204287</v>
      </c>
      <c r="K15" s="2">
        <v>0</v>
      </c>
      <c r="M15" s="4">
        <f t="shared" si="1"/>
        <v>472328204287</v>
      </c>
    </row>
    <row r="16" spans="1:13" ht="21" x14ac:dyDescent="0.25">
      <c r="A16" s="3" t="s">
        <v>95</v>
      </c>
      <c r="C16" s="4">
        <v>282786885240</v>
      </c>
      <c r="E16" s="2">
        <v>0</v>
      </c>
      <c r="G16" s="4">
        <f t="shared" si="0"/>
        <v>282786885240</v>
      </c>
      <c r="I16" s="4">
        <v>1178433640216</v>
      </c>
      <c r="K16" s="2">
        <v>0</v>
      </c>
      <c r="M16" s="4">
        <f t="shared" si="1"/>
        <v>1178433640216</v>
      </c>
    </row>
    <row r="17" spans="1:13" ht="21" x14ac:dyDescent="0.25">
      <c r="A17" s="3" t="s">
        <v>83</v>
      </c>
      <c r="C17" s="4">
        <v>169431470978</v>
      </c>
      <c r="E17" s="2">
        <v>0</v>
      </c>
      <c r="G17" s="4">
        <f t="shared" si="0"/>
        <v>169431470978</v>
      </c>
      <c r="I17" s="4">
        <v>669080656044</v>
      </c>
      <c r="K17" s="2">
        <v>0</v>
      </c>
      <c r="M17" s="4">
        <f t="shared" si="1"/>
        <v>669080656044</v>
      </c>
    </row>
    <row r="18" spans="1:13" ht="21" x14ac:dyDescent="0.25">
      <c r="A18" s="3" t="s">
        <v>82</v>
      </c>
      <c r="C18" s="4">
        <v>5359491844</v>
      </c>
      <c r="E18" s="2">
        <v>0</v>
      </c>
      <c r="G18" s="4">
        <f t="shared" si="0"/>
        <v>5359491844</v>
      </c>
      <c r="I18" s="4">
        <v>22294878168</v>
      </c>
      <c r="K18" s="2">
        <v>0</v>
      </c>
      <c r="M18" s="4">
        <f t="shared" si="1"/>
        <v>22294878168</v>
      </c>
    </row>
    <row r="19" spans="1:13" ht="21" x14ac:dyDescent="0.25">
      <c r="A19" s="3" t="s">
        <v>96</v>
      </c>
      <c r="C19" s="4">
        <v>94262295060</v>
      </c>
      <c r="E19" s="2">
        <v>0</v>
      </c>
      <c r="G19" s="4">
        <f t="shared" si="0"/>
        <v>94262295060</v>
      </c>
      <c r="I19" s="4">
        <v>490482446185</v>
      </c>
      <c r="K19" s="2">
        <v>0</v>
      </c>
      <c r="M19" s="4">
        <f t="shared" si="1"/>
        <v>490482446185</v>
      </c>
    </row>
    <row r="20" spans="1:13" ht="21" x14ac:dyDescent="0.25">
      <c r="A20" s="3" t="s">
        <v>70</v>
      </c>
      <c r="C20" s="4">
        <v>44724999230</v>
      </c>
      <c r="E20" s="2">
        <v>0</v>
      </c>
      <c r="G20" s="4">
        <f t="shared" si="0"/>
        <v>44724999230</v>
      </c>
      <c r="I20" s="4">
        <v>350409676464</v>
      </c>
      <c r="K20" s="2">
        <v>0</v>
      </c>
      <c r="M20" s="4">
        <f t="shared" si="1"/>
        <v>350409676464</v>
      </c>
    </row>
    <row r="21" spans="1:13" ht="21" x14ac:dyDescent="0.25">
      <c r="A21" s="3" t="s">
        <v>62</v>
      </c>
      <c r="C21" s="4">
        <v>44772164628</v>
      </c>
      <c r="E21" s="2">
        <v>0</v>
      </c>
      <c r="G21" s="4">
        <f t="shared" si="0"/>
        <v>44772164628</v>
      </c>
      <c r="I21" s="4">
        <v>355050224899</v>
      </c>
      <c r="K21" s="2">
        <v>0</v>
      </c>
      <c r="M21" s="4">
        <f t="shared" si="1"/>
        <v>355050224899</v>
      </c>
    </row>
    <row r="22" spans="1:13" ht="21" x14ac:dyDescent="0.25">
      <c r="A22" s="3" t="s">
        <v>87</v>
      </c>
      <c r="C22" s="4">
        <v>36347106543</v>
      </c>
      <c r="E22" s="2">
        <v>0</v>
      </c>
      <c r="G22" s="4">
        <f t="shared" si="0"/>
        <v>36347106543</v>
      </c>
      <c r="I22" s="4">
        <v>305717176790</v>
      </c>
      <c r="K22" s="2">
        <v>0</v>
      </c>
      <c r="M22" s="4">
        <f t="shared" si="1"/>
        <v>305717176790</v>
      </c>
    </row>
    <row r="23" spans="1:13" ht="21" x14ac:dyDescent="0.25">
      <c r="A23" s="3" t="s">
        <v>81</v>
      </c>
      <c r="C23" s="4">
        <v>294975995696</v>
      </c>
      <c r="E23" s="2">
        <v>0</v>
      </c>
      <c r="G23" s="4">
        <f t="shared" si="0"/>
        <v>294975995696</v>
      </c>
      <c r="I23" s="4">
        <v>2336079729551</v>
      </c>
      <c r="K23" s="2">
        <v>0</v>
      </c>
      <c r="M23" s="4">
        <f t="shared" si="1"/>
        <v>2336079729551</v>
      </c>
    </row>
    <row r="24" spans="1:13" ht="21" x14ac:dyDescent="0.25">
      <c r="A24" s="3" t="s">
        <v>79</v>
      </c>
      <c r="C24" s="4">
        <v>118620734186</v>
      </c>
      <c r="E24" s="2">
        <v>0</v>
      </c>
      <c r="G24" s="4">
        <f t="shared" si="0"/>
        <v>118620734186</v>
      </c>
      <c r="I24" s="4">
        <v>932640513894</v>
      </c>
      <c r="K24" s="2">
        <v>0</v>
      </c>
      <c r="M24" s="4">
        <f t="shared" si="1"/>
        <v>932640513894</v>
      </c>
    </row>
    <row r="25" spans="1:13" ht="21" x14ac:dyDescent="0.25">
      <c r="A25" s="3" t="s">
        <v>80</v>
      </c>
      <c r="C25" s="4">
        <v>22446115922</v>
      </c>
      <c r="E25" s="2">
        <v>0</v>
      </c>
      <c r="G25" s="4">
        <f t="shared" si="0"/>
        <v>22446115922</v>
      </c>
      <c r="I25" s="4">
        <v>224315916066</v>
      </c>
      <c r="K25" s="2">
        <v>0</v>
      </c>
      <c r="M25" s="4">
        <f t="shared" si="1"/>
        <v>224315916066</v>
      </c>
    </row>
    <row r="26" spans="1:13" ht="21" x14ac:dyDescent="0.25">
      <c r="A26" s="3" t="s">
        <v>78</v>
      </c>
      <c r="C26" s="4">
        <v>155519716329</v>
      </c>
      <c r="E26" s="2">
        <v>0</v>
      </c>
      <c r="G26" s="4">
        <f t="shared" si="0"/>
        <v>155519716329</v>
      </c>
      <c r="I26" s="4">
        <v>1206900756915</v>
      </c>
      <c r="K26" s="2">
        <v>0</v>
      </c>
      <c r="M26" s="4">
        <f t="shared" si="1"/>
        <v>1206900756915</v>
      </c>
    </row>
    <row r="27" spans="1:13" ht="21" x14ac:dyDescent="0.25">
      <c r="A27" s="3" t="s">
        <v>77</v>
      </c>
      <c r="C27" s="4">
        <v>36837097264</v>
      </c>
      <c r="E27" s="2">
        <v>0</v>
      </c>
      <c r="G27" s="4">
        <f t="shared" si="0"/>
        <v>36837097264</v>
      </c>
      <c r="I27" s="4">
        <v>322705637488</v>
      </c>
      <c r="K27" s="2">
        <v>0</v>
      </c>
      <c r="M27" s="4">
        <f t="shared" si="1"/>
        <v>322705637488</v>
      </c>
    </row>
    <row r="28" spans="1:13" ht="21" x14ac:dyDescent="0.25">
      <c r="A28" s="3" t="s">
        <v>89</v>
      </c>
      <c r="C28" s="4">
        <v>16180112847</v>
      </c>
      <c r="E28" s="2">
        <v>0</v>
      </c>
      <c r="G28" s="4">
        <f t="shared" si="0"/>
        <v>16180112847</v>
      </c>
      <c r="I28" s="4">
        <v>135950155148</v>
      </c>
      <c r="K28" s="2">
        <v>0</v>
      </c>
      <c r="M28" s="4">
        <f t="shared" si="1"/>
        <v>135950155148</v>
      </c>
    </row>
    <row r="29" spans="1:13" ht="21" x14ac:dyDescent="0.25">
      <c r="A29" s="3" t="s">
        <v>69</v>
      </c>
      <c r="C29" s="4">
        <v>45946862950</v>
      </c>
      <c r="E29" s="2">
        <v>0</v>
      </c>
      <c r="G29" s="4">
        <f t="shared" si="0"/>
        <v>45946862950</v>
      </c>
      <c r="I29" s="4">
        <v>382133623648</v>
      </c>
      <c r="K29" s="2">
        <v>0</v>
      </c>
      <c r="M29" s="4">
        <f t="shared" si="1"/>
        <v>382133623648</v>
      </c>
    </row>
    <row r="30" spans="1:13" ht="21" x14ac:dyDescent="0.25">
      <c r="A30" s="3" t="s">
        <v>61</v>
      </c>
      <c r="C30" s="4">
        <v>18856366575</v>
      </c>
      <c r="E30" s="2">
        <v>0</v>
      </c>
      <c r="G30" s="4">
        <f t="shared" si="0"/>
        <v>18856366575</v>
      </c>
      <c r="I30" s="4">
        <v>153883283585</v>
      </c>
      <c r="K30" s="2">
        <v>0</v>
      </c>
      <c r="M30" s="4">
        <f t="shared" si="1"/>
        <v>153883283585</v>
      </c>
    </row>
    <row r="31" spans="1:13" ht="21" x14ac:dyDescent="0.25">
      <c r="A31" s="3" t="s">
        <v>75</v>
      </c>
      <c r="C31" s="4">
        <v>73945409590</v>
      </c>
      <c r="E31" s="2">
        <v>0</v>
      </c>
      <c r="G31" s="4">
        <f t="shared" si="0"/>
        <v>73945409590</v>
      </c>
      <c r="I31" s="4">
        <v>634351737592</v>
      </c>
      <c r="K31" s="2">
        <v>0</v>
      </c>
      <c r="M31" s="4">
        <f t="shared" si="1"/>
        <v>634351737592</v>
      </c>
    </row>
    <row r="32" spans="1:13" ht="21" x14ac:dyDescent="0.25">
      <c r="A32" s="3" t="s">
        <v>76</v>
      </c>
      <c r="C32" s="4">
        <v>58052945206</v>
      </c>
      <c r="E32" s="2">
        <v>0</v>
      </c>
      <c r="G32" s="4">
        <f t="shared" si="0"/>
        <v>58052945206</v>
      </c>
      <c r="I32" s="4">
        <v>461294575119</v>
      </c>
      <c r="K32" s="2">
        <v>0</v>
      </c>
      <c r="M32" s="4">
        <f t="shared" si="1"/>
        <v>461294575119</v>
      </c>
    </row>
    <row r="33" spans="1:13" ht="21" x14ac:dyDescent="0.25">
      <c r="A33" s="3" t="s">
        <v>88</v>
      </c>
      <c r="C33" s="4">
        <v>8232049406</v>
      </c>
      <c r="E33" s="2">
        <v>0</v>
      </c>
      <c r="G33" s="4">
        <f t="shared" si="0"/>
        <v>8232049406</v>
      </c>
      <c r="I33" s="4">
        <v>69044255430</v>
      </c>
      <c r="K33" s="2">
        <v>0</v>
      </c>
      <c r="M33" s="4">
        <f t="shared" si="1"/>
        <v>69044255430</v>
      </c>
    </row>
    <row r="34" spans="1:13" ht="21" x14ac:dyDescent="0.25">
      <c r="A34" s="3" t="s">
        <v>49</v>
      </c>
      <c r="C34" s="4">
        <v>27221917809</v>
      </c>
      <c r="E34" s="2">
        <v>0</v>
      </c>
      <c r="G34" s="4">
        <f t="shared" si="0"/>
        <v>27221917809</v>
      </c>
      <c r="I34" s="4">
        <v>220119131703</v>
      </c>
      <c r="K34" s="2">
        <v>0</v>
      </c>
      <c r="M34" s="4">
        <f t="shared" si="1"/>
        <v>220119131703</v>
      </c>
    </row>
    <row r="35" spans="1:13" ht="21" x14ac:dyDescent="0.25">
      <c r="A35" s="3" t="s">
        <v>74</v>
      </c>
      <c r="C35" s="4">
        <v>20177264815</v>
      </c>
      <c r="E35" s="2">
        <v>0</v>
      </c>
      <c r="G35" s="4">
        <f t="shared" si="0"/>
        <v>20177264815</v>
      </c>
      <c r="I35" s="4">
        <v>155466085080</v>
      </c>
      <c r="K35" s="2">
        <v>0</v>
      </c>
      <c r="M35" s="4">
        <f t="shared" si="1"/>
        <v>155466085080</v>
      </c>
    </row>
    <row r="36" spans="1:13" ht="21" x14ac:dyDescent="0.25">
      <c r="A36" s="3" t="s">
        <v>65</v>
      </c>
      <c r="C36" s="4">
        <v>75013021395</v>
      </c>
      <c r="E36" s="2">
        <v>0</v>
      </c>
      <c r="G36" s="4">
        <f t="shared" si="0"/>
        <v>75013021395</v>
      </c>
      <c r="I36" s="4">
        <v>605029014519</v>
      </c>
      <c r="K36" s="2">
        <v>0</v>
      </c>
      <c r="M36" s="4">
        <f t="shared" si="1"/>
        <v>605029014519</v>
      </c>
    </row>
    <row r="37" spans="1:13" ht="21" x14ac:dyDescent="0.25">
      <c r="A37" s="3" t="s">
        <v>60</v>
      </c>
      <c r="C37" s="4">
        <v>57153840617</v>
      </c>
      <c r="E37" s="2">
        <v>0</v>
      </c>
      <c r="G37" s="4">
        <f t="shared" si="0"/>
        <v>57153840617</v>
      </c>
      <c r="I37" s="4">
        <v>462406219401</v>
      </c>
      <c r="K37" s="2">
        <v>0</v>
      </c>
      <c r="M37" s="4">
        <f t="shared" si="1"/>
        <v>462406219401</v>
      </c>
    </row>
    <row r="38" spans="1:13" ht="21" x14ac:dyDescent="0.25">
      <c r="A38" s="3" t="s">
        <v>92</v>
      </c>
      <c r="C38" s="4">
        <v>36455196918</v>
      </c>
      <c r="E38" s="2">
        <v>0</v>
      </c>
      <c r="G38" s="4">
        <f t="shared" si="0"/>
        <v>36455196918</v>
      </c>
      <c r="I38" s="4">
        <v>36455196918</v>
      </c>
      <c r="K38" s="2">
        <v>0</v>
      </c>
      <c r="M38" s="4">
        <f t="shared" si="1"/>
        <v>36455196918</v>
      </c>
    </row>
    <row r="39" spans="1:13" ht="21" x14ac:dyDescent="0.25">
      <c r="A39" s="3" t="s">
        <v>68</v>
      </c>
      <c r="C39" s="4">
        <v>19144778043</v>
      </c>
      <c r="E39" s="2">
        <v>0</v>
      </c>
      <c r="G39" s="4">
        <f t="shared" si="0"/>
        <v>19144778043</v>
      </c>
      <c r="I39" s="4">
        <v>153215629028</v>
      </c>
      <c r="K39" s="2">
        <v>0</v>
      </c>
      <c r="M39" s="4">
        <f t="shared" si="1"/>
        <v>153215629028</v>
      </c>
    </row>
    <row r="40" spans="1:13" ht="21" x14ac:dyDescent="0.25">
      <c r="A40" s="3" t="s">
        <v>73</v>
      </c>
      <c r="C40" s="4">
        <v>242776603167</v>
      </c>
      <c r="E40" s="2">
        <v>0</v>
      </c>
      <c r="G40" s="4">
        <f t="shared" si="0"/>
        <v>242776603167</v>
      </c>
      <c r="I40" s="4">
        <v>732632199844</v>
      </c>
      <c r="K40" s="2">
        <v>0</v>
      </c>
      <c r="M40" s="4">
        <f t="shared" si="1"/>
        <v>732632199844</v>
      </c>
    </row>
    <row r="41" spans="1:13" ht="21" x14ac:dyDescent="0.25">
      <c r="A41" s="3" t="s">
        <v>64</v>
      </c>
      <c r="C41" s="4">
        <v>37466245960</v>
      </c>
      <c r="E41" s="2">
        <v>0</v>
      </c>
      <c r="G41" s="4">
        <f t="shared" si="0"/>
        <v>37466245960</v>
      </c>
      <c r="I41" s="4">
        <v>305724996081</v>
      </c>
      <c r="K41" s="2">
        <v>0</v>
      </c>
      <c r="M41" s="4">
        <f t="shared" si="1"/>
        <v>305724996081</v>
      </c>
    </row>
    <row r="42" spans="1:13" ht="21" x14ac:dyDescent="0.25">
      <c r="A42" s="3" t="s">
        <v>72</v>
      </c>
      <c r="C42" s="4">
        <v>806632757</v>
      </c>
      <c r="E42" s="2">
        <v>0</v>
      </c>
      <c r="G42" s="4">
        <f t="shared" si="0"/>
        <v>806632757</v>
      </c>
      <c r="I42" s="4">
        <v>19547877506</v>
      </c>
      <c r="K42" s="2">
        <v>0</v>
      </c>
      <c r="M42" s="4">
        <f t="shared" si="1"/>
        <v>19547877506</v>
      </c>
    </row>
    <row r="43" spans="1:13" ht="21" x14ac:dyDescent="0.25">
      <c r="A43" s="3" t="s">
        <v>71</v>
      </c>
      <c r="C43" s="4">
        <v>2364487342</v>
      </c>
      <c r="E43" s="2">
        <v>0</v>
      </c>
      <c r="G43" s="4">
        <f t="shared" si="0"/>
        <v>2364487342</v>
      </c>
      <c r="I43" s="4">
        <v>18138062390</v>
      </c>
      <c r="K43" s="2">
        <v>0</v>
      </c>
      <c r="M43" s="4">
        <f t="shared" si="1"/>
        <v>18138062390</v>
      </c>
    </row>
    <row r="44" spans="1:13" ht="21" x14ac:dyDescent="0.25">
      <c r="A44" s="3" t="s">
        <v>160</v>
      </c>
      <c r="C44" s="4">
        <v>0</v>
      </c>
      <c r="E44" s="2">
        <v>0</v>
      </c>
      <c r="G44" s="4">
        <f t="shared" si="0"/>
        <v>0</v>
      </c>
      <c r="I44" s="4">
        <v>388579325214</v>
      </c>
      <c r="K44" s="2">
        <v>0</v>
      </c>
      <c r="M44" s="4">
        <f t="shared" si="1"/>
        <v>388579325214</v>
      </c>
    </row>
    <row r="45" spans="1:13" ht="21" x14ac:dyDescent="0.25">
      <c r="A45" s="3" t="s">
        <v>66</v>
      </c>
      <c r="C45" s="4">
        <v>14634739363</v>
      </c>
      <c r="E45" s="2">
        <v>0</v>
      </c>
      <c r="G45" s="4">
        <f t="shared" si="0"/>
        <v>14634739363</v>
      </c>
      <c r="I45" s="4">
        <v>119672068802</v>
      </c>
      <c r="K45" s="2">
        <v>0</v>
      </c>
      <c r="M45" s="4">
        <f t="shared" si="1"/>
        <v>119672068802</v>
      </c>
    </row>
    <row r="46" spans="1:13" ht="21" x14ac:dyDescent="0.25">
      <c r="A46" s="3" t="s">
        <v>161</v>
      </c>
      <c r="C46" s="4">
        <v>0</v>
      </c>
      <c r="E46" s="2">
        <v>0</v>
      </c>
      <c r="G46" s="4">
        <f t="shared" si="0"/>
        <v>0</v>
      </c>
      <c r="I46" s="4">
        <v>1465995850</v>
      </c>
      <c r="K46" s="2">
        <v>0</v>
      </c>
      <c r="M46" s="4">
        <f t="shared" si="1"/>
        <v>1465995850</v>
      </c>
    </row>
    <row r="47" spans="1:13" ht="21" x14ac:dyDescent="0.25">
      <c r="A47" s="3" t="s">
        <v>63</v>
      </c>
      <c r="C47" s="4">
        <v>14381101492</v>
      </c>
      <c r="E47" s="2">
        <v>0</v>
      </c>
      <c r="G47" s="4">
        <f t="shared" si="0"/>
        <v>14381101492</v>
      </c>
      <c r="I47" s="4">
        <v>119928679718</v>
      </c>
      <c r="K47" s="2">
        <v>0</v>
      </c>
      <c r="M47" s="4">
        <f t="shared" si="1"/>
        <v>119928679718</v>
      </c>
    </row>
    <row r="48" spans="1:13" ht="21.75" thickBot="1" x14ac:dyDescent="0.3">
      <c r="A48" s="3" t="s">
        <v>59</v>
      </c>
      <c r="C48" s="4">
        <v>37834275615</v>
      </c>
      <c r="E48" s="2">
        <v>0</v>
      </c>
      <c r="G48" s="4">
        <f t="shared" si="0"/>
        <v>37834275615</v>
      </c>
      <c r="I48" s="4">
        <v>301260069094</v>
      </c>
      <c r="K48" s="2">
        <v>0</v>
      </c>
      <c r="M48" s="4">
        <f t="shared" si="1"/>
        <v>301260069094</v>
      </c>
    </row>
    <row r="49" spans="1:13" ht="21.75" thickBot="1" x14ac:dyDescent="0.3">
      <c r="A49" s="3" t="s">
        <v>27</v>
      </c>
      <c r="C49" s="23">
        <f>SUM(C8:C48)</f>
        <v>3006625469508</v>
      </c>
      <c r="D49" s="22"/>
      <c r="E49" s="23">
        <f>SUM(E8:E48)</f>
        <v>0</v>
      </c>
      <c r="F49" s="22"/>
      <c r="G49" s="23">
        <f>SUM(G8:G48)</f>
        <v>3006625469508</v>
      </c>
      <c r="H49" s="22"/>
      <c r="I49" s="23">
        <f>SUM(I8:I48)</f>
        <v>15593690475515</v>
      </c>
      <c r="J49" s="22"/>
      <c r="K49" s="23">
        <f>SUM(K8:K48)</f>
        <v>0</v>
      </c>
      <c r="L49" s="22"/>
      <c r="M49" s="23">
        <f>SUM(M8:M48)</f>
        <v>15593690475515</v>
      </c>
    </row>
    <row r="50" spans="1:13" ht="19.5" thickTop="1" x14ac:dyDescent="0.25"/>
    <row r="51" spans="1:13" x14ac:dyDescent="0.25">
      <c r="C51" s="4"/>
    </row>
    <row r="52" spans="1:13" x14ac:dyDescent="0.25">
      <c r="C52" s="4"/>
      <c r="I52" s="4"/>
    </row>
    <row r="53" spans="1:13" x14ac:dyDescent="0.25">
      <c r="I53" s="4"/>
    </row>
    <row r="54" spans="1:13" x14ac:dyDescent="0.25">
      <c r="I54" s="4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8EC9-F109-4E2B-BF26-0908E12663B2}">
  <dimension ref="A2:M222"/>
  <sheetViews>
    <sheetView rightToLeft="1" topLeftCell="A205" workbookViewId="0">
      <selection activeCell="W17" sqref="W17"/>
    </sheetView>
  </sheetViews>
  <sheetFormatPr defaultRowHeight="18.75" x14ac:dyDescent="0.25"/>
  <cols>
    <col min="1" max="1" width="34.140625" style="2" bestFit="1" customWidth="1"/>
    <col min="2" max="2" width="1" style="2" customWidth="1"/>
    <col min="3" max="3" width="23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23" style="2" customWidth="1"/>
    <col min="10" max="10" width="1" style="2" customWidth="1"/>
    <col min="11" max="11" width="23" style="2" customWidth="1"/>
    <col min="12" max="12" width="1" style="2" customWidth="1"/>
    <col min="13" max="13" width="23" style="2" customWidth="1"/>
    <col min="14" max="14" width="1" style="2" customWidth="1"/>
    <col min="15" max="15" width="9.140625" style="2" customWidth="1"/>
    <col min="16" max="16384" width="9.140625" style="2"/>
  </cols>
  <sheetData>
    <row r="2" spans="1:13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</row>
    <row r="3" spans="1:13" ht="26.25" x14ac:dyDescent="0.25">
      <c r="A3" s="18" t="s">
        <v>149</v>
      </c>
      <c r="B3" s="18" t="s">
        <v>149</v>
      </c>
      <c r="C3" s="18" t="s">
        <v>149</v>
      </c>
      <c r="D3" s="18" t="s">
        <v>149</v>
      </c>
      <c r="E3" s="18" t="s">
        <v>149</v>
      </c>
      <c r="F3" s="18" t="s">
        <v>149</v>
      </c>
      <c r="G3" s="18" t="s">
        <v>149</v>
      </c>
      <c r="H3" s="18" t="s">
        <v>149</v>
      </c>
      <c r="I3" s="18" t="s">
        <v>149</v>
      </c>
      <c r="J3" s="18" t="s">
        <v>149</v>
      </c>
      <c r="K3" s="18" t="s">
        <v>149</v>
      </c>
      <c r="L3" s="18" t="s">
        <v>149</v>
      </c>
      <c r="M3" s="18" t="s">
        <v>149</v>
      </c>
    </row>
    <row r="4" spans="1:13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</row>
    <row r="6" spans="1:13" ht="27" thickBot="1" x14ac:dyDescent="0.3">
      <c r="A6" s="7" t="s">
        <v>150</v>
      </c>
      <c r="C6" s="17" t="s">
        <v>151</v>
      </c>
      <c r="D6" s="17" t="s">
        <v>151</v>
      </c>
      <c r="E6" s="17" t="s">
        <v>151</v>
      </c>
      <c r="F6" s="17" t="s">
        <v>151</v>
      </c>
      <c r="G6" s="17" t="s">
        <v>151</v>
      </c>
      <c r="I6" s="17" t="s">
        <v>152</v>
      </c>
      <c r="J6" s="17" t="s">
        <v>152</v>
      </c>
      <c r="K6" s="17" t="s">
        <v>152</v>
      </c>
      <c r="L6" s="17" t="s">
        <v>152</v>
      </c>
      <c r="M6" s="17" t="s">
        <v>152</v>
      </c>
    </row>
    <row r="7" spans="1:13" ht="27" thickBot="1" x14ac:dyDescent="0.3">
      <c r="A7" s="7" t="s">
        <v>153</v>
      </c>
      <c r="C7" s="7" t="s">
        <v>154</v>
      </c>
      <c r="E7" s="7" t="s">
        <v>155</v>
      </c>
      <c r="G7" s="7" t="s">
        <v>156</v>
      </c>
      <c r="I7" s="7" t="s">
        <v>154</v>
      </c>
      <c r="K7" s="7" t="s">
        <v>155</v>
      </c>
      <c r="M7" s="7" t="s">
        <v>156</v>
      </c>
    </row>
    <row r="8" spans="1:13" ht="21" x14ac:dyDescent="0.25">
      <c r="A8" s="3" t="s">
        <v>132</v>
      </c>
      <c r="C8" s="4">
        <v>4014</v>
      </c>
      <c r="E8" s="4">
        <v>0</v>
      </c>
      <c r="G8" s="4">
        <f>C8-E8</f>
        <v>4014</v>
      </c>
      <c r="I8" s="4">
        <v>98473</v>
      </c>
      <c r="K8" s="4">
        <v>0</v>
      </c>
      <c r="M8" s="4">
        <f>I8-K8</f>
        <v>98473</v>
      </c>
    </row>
    <row r="9" spans="1:13" ht="21" x14ac:dyDescent="0.25">
      <c r="A9" s="3" t="s">
        <v>133</v>
      </c>
      <c r="C9" s="4">
        <v>7330533074</v>
      </c>
      <c r="E9" s="4">
        <v>0</v>
      </c>
      <c r="G9" s="4">
        <f t="shared" ref="G9:G72" si="0">C9-E9</f>
        <v>7330533074</v>
      </c>
      <c r="I9" s="4">
        <v>22374176143</v>
      </c>
      <c r="K9" s="4">
        <v>0</v>
      </c>
      <c r="M9" s="4">
        <f t="shared" ref="M9:M72" si="1">I9-K9</f>
        <v>22374176143</v>
      </c>
    </row>
    <row r="10" spans="1:13" ht="21" x14ac:dyDescent="0.25">
      <c r="A10" s="3" t="s">
        <v>135</v>
      </c>
      <c r="C10" s="4">
        <v>37701</v>
      </c>
      <c r="E10" s="4">
        <v>0</v>
      </c>
      <c r="G10" s="4">
        <f t="shared" si="0"/>
        <v>37701</v>
      </c>
      <c r="I10" s="4">
        <v>151418</v>
      </c>
      <c r="K10" s="4">
        <v>0</v>
      </c>
      <c r="M10" s="4">
        <f t="shared" si="1"/>
        <v>151418</v>
      </c>
    </row>
    <row r="11" spans="1:13" ht="21" x14ac:dyDescent="0.25">
      <c r="A11" s="3" t="s">
        <v>136</v>
      </c>
      <c r="C11" s="4">
        <v>42177</v>
      </c>
      <c r="E11" s="4">
        <v>0</v>
      </c>
      <c r="G11" s="4">
        <f t="shared" si="0"/>
        <v>42177</v>
      </c>
      <c r="I11" s="4">
        <v>140945</v>
      </c>
      <c r="K11" s="4">
        <v>0</v>
      </c>
      <c r="M11" s="4">
        <f t="shared" si="1"/>
        <v>140945</v>
      </c>
    </row>
    <row r="12" spans="1:13" ht="21" x14ac:dyDescent="0.25">
      <c r="A12" s="3" t="s">
        <v>162</v>
      </c>
      <c r="C12" s="4">
        <v>0</v>
      </c>
      <c r="E12" s="4">
        <v>0</v>
      </c>
      <c r="G12" s="4">
        <f t="shared" si="0"/>
        <v>0</v>
      </c>
      <c r="I12" s="4">
        <v>6066381</v>
      </c>
      <c r="K12" s="4">
        <v>0</v>
      </c>
      <c r="M12" s="4">
        <f t="shared" si="1"/>
        <v>6066381</v>
      </c>
    </row>
    <row r="13" spans="1:13" ht="21" x14ac:dyDescent="0.25">
      <c r="A13" s="3" t="s">
        <v>163</v>
      </c>
      <c r="C13" s="4">
        <v>0</v>
      </c>
      <c r="E13" s="4">
        <v>0</v>
      </c>
      <c r="G13" s="4">
        <f t="shared" si="0"/>
        <v>0</v>
      </c>
      <c r="I13" s="4">
        <v>13204</v>
      </c>
      <c r="K13" s="4">
        <v>0</v>
      </c>
      <c r="M13" s="4">
        <f t="shared" si="1"/>
        <v>13204</v>
      </c>
    </row>
    <row r="14" spans="1:13" ht="21" x14ac:dyDescent="0.25">
      <c r="A14" s="3" t="s">
        <v>137</v>
      </c>
      <c r="C14" s="4">
        <v>39897</v>
      </c>
      <c r="E14" s="4">
        <v>0</v>
      </c>
      <c r="G14" s="4">
        <f t="shared" si="0"/>
        <v>39897</v>
      </c>
      <c r="I14" s="4">
        <v>194426</v>
      </c>
      <c r="K14" s="4">
        <v>0</v>
      </c>
      <c r="M14" s="4">
        <f t="shared" si="1"/>
        <v>194426</v>
      </c>
    </row>
    <row r="15" spans="1:13" ht="21" x14ac:dyDescent="0.25">
      <c r="A15" s="3" t="s">
        <v>132</v>
      </c>
      <c r="C15" s="4">
        <v>0</v>
      </c>
      <c r="E15" s="4">
        <v>0</v>
      </c>
      <c r="G15" s="4">
        <f t="shared" si="0"/>
        <v>0</v>
      </c>
      <c r="I15" s="4">
        <v>19178088</v>
      </c>
      <c r="K15" s="4">
        <v>0</v>
      </c>
      <c r="M15" s="4">
        <f t="shared" si="1"/>
        <v>19178088</v>
      </c>
    </row>
    <row r="16" spans="1:13" ht="21" x14ac:dyDescent="0.25">
      <c r="A16" s="3" t="s">
        <v>162</v>
      </c>
      <c r="C16" s="4">
        <v>0</v>
      </c>
      <c r="E16" s="4">
        <v>0</v>
      </c>
      <c r="G16" s="4">
        <f t="shared" si="0"/>
        <v>0</v>
      </c>
      <c r="I16" s="4">
        <v>35829561</v>
      </c>
      <c r="K16" s="4">
        <v>0</v>
      </c>
      <c r="M16" s="4">
        <f t="shared" si="1"/>
        <v>35829561</v>
      </c>
    </row>
    <row r="17" spans="1:13" ht="21" x14ac:dyDescent="0.25">
      <c r="A17" s="3" t="s">
        <v>162</v>
      </c>
      <c r="C17" s="4">
        <v>0</v>
      </c>
      <c r="E17" s="4">
        <v>0</v>
      </c>
      <c r="G17" s="4">
        <f t="shared" si="0"/>
        <v>0</v>
      </c>
      <c r="I17" s="4">
        <v>130679951</v>
      </c>
      <c r="K17" s="4">
        <v>0</v>
      </c>
      <c r="M17" s="4">
        <f t="shared" si="1"/>
        <v>130679951</v>
      </c>
    </row>
    <row r="18" spans="1:13" ht="21" x14ac:dyDescent="0.25">
      <c r="A18" s="3" t="s">
        <v>162</v>
      </c>
      <c r="C18" s="4">
        <v>0</v>
      </c>
      <c r="E18" s="4">
        <v>0</v>
      </c>
      <c r="G18" s="4">
        <f t="shared" si="0"/>
        <v>0</v>
      </c>
      <c r="I18" s="4">
        <v>224456086</v>
      </c>
      <c r="K18" s="4">
        <v>0</v>
      </c>
      <c r="M18" s="4">
        <f t="shared" si="1"/>
        <v>224456086</v>
      </c>
    </row>
    <row r="19" spans="1:13" ht="21" x14ac:dyDescent="0.25">
      <c r="A19" s="3" t="s">
        <v>162</v>
      </c>
      <c r="C19" s="4">
        <v>0</v>
      </c>
      <c r="E19" s="4">
        <v>0</v>
      </c>
      <c r="G19" s="4">
        <f t="shared" si="0"/>
        <v>0</v>
      </c>
      <c r="I19" s="4">
        <v>408216868</v>
      </c>
      <c r="K19" s="4">
        <v>0</v>
      </c>
      <c r="M19" s="4">
        <f t="shared" si="1"/>
        <v>408216868</v>
      </c>
    </row>
    <row r="20" spans="1:13" ht="21" x14ac:dyDescent="0.25">
      <c r="A20" s="3" t="s">
        <v>162</v>
      </c>
      <c r="C20" s="4">
        <v>0</v>
      </c>
      <c r="E20" s="4">
        <v>0</v>
      </c>
      <c r="G20" s="4">
        <f t="shared" si="0"/>
        <v>0</v>
      </c>
      <c r="I20" s="4">
        <v>995265585</v>
      </c>
      <c r="K20" s="4">
        <v>0</v>
      </c>
      <c r="M20" s="4">
        <f t="shared" si="1"/>
        <v>995265585</v>
      </c>
    </row>
    <row r="21" spans="1:13" ht="21" x14ac:dyDescent="0.25">
      <c r="A21" s="3" t="s">
        <v>162</v>
      </c>
      <c r="C21" s="4">
        <v>0</v>
      </c>
      <c r="E21" s="4">
        <v>0</v>
      </c>
      <c r="G21" s="4">
        <f t="shared" si="0"/>
        <v>0</v>
      </c>
      <c r="I21" s="4">
        <v>195261629</v>
      </c>
      <c r="K21" s="4">
        <v>0</v>
      </c>
      <c r="M21" s="4">
        <f t="shared" si="1"/>
        <v>195261629</v>
      </c>
    </row>
    <row r="22" spans="1:13" ht="21" x14ac:dyDescent="0.25">
      <c r="A22" s="3" t="s">
        <v>162</v>
      </c>
      <c r="C22" s="4">
        <v>0</v>
      </c>
      <c r="E22" s="4">
        <v>0</v>
      </c>
      <c r="G22" s="4">
        <f t="shared" si="0"/>
        <v>0</v>
      </c>
      <c r="I22" s="4">
        <v>578201911</v>
      </c>
      <c r="K22" s="4">
        <v>0</v>
      </c>
      <c r="M22" s="4">
        <f t="shared" si="1"/>
        <v>578201911</v>
      </c>
    </row>
    <row r="23" spans="1:13" ht="21" x14ac:dyDescent="0.25">
      <c r="A23" s="3" t="s">
        <v>132</v>
      </c>
      <c r="C23" s="4">
        <v>0</v>
      </c>
      <c r="E23" s="4">
        <v>0</v>
      </c>
      <c r="G23" s="4">
        <f t="shared" si="0"/>
        <v>0</v>
      </c>
      <c r="I23" s="4">
        <v>71232883</v>
      </c>
      <c r="K23" s="4">
        <v>0</v>
      </c>
      <c r="M23" s="4">
        <f t="shared" si="1"/>
        <v>71232883</v>
      </c>
    </row>
    <row r="24" spans="1:13" ht="21" x14ac:dyDescent="0.25">
      <c r="A24" s="3" t="s">
        <v>138</v>
      </c>
      <c r="C24" s="4">
        <v>36709</v>
      </c>
      <c r="E24" s="4">
        <v>0</v>
      </c>
      <c r="G24" s="4">
        <f t="shared" si="0"/>
        <v>36709</v>
      </c>
      <c r="I24" s="4">
        <v>122784</v>
      </c>
      <c r="K24" s="4">
        <v>0</v>
      </c>
      <c r="M24" s="4">
        <f t="shared" si="1"/>
        <v>122784</v>
      </c>
    </row>
    <row r="25" spans="1:13" ht="21" x14ac:dyDescent="0.25">
      <c r="A25" s="3" t="s">
        <v>138</v>
      </c>
      <c r="C25" s="4">
        <v>0</v>
      </c>
      <c r="E25" s="4">
        <v>0</v>
      </c>
      <c r="G25" s="4">
        <f t="shared" si="0"/>
        <v>0</v>
      </c>
      <c r="I25" s="4">
        <v>21</v>
      </c>
      <c r="K25" s="4">
        <v>0</v>
      </c>
      <c r="M25" s="4">
        <f t="shared" si="1"/>
        <v>21</v>
      </c>
    </row>
    <row r="26" spans="1:13" ht="21" x14ac:dyDescent="0.25">
      <c r="A26" s="3" t="s">
        <v>164</v>
      </c>
      <c r="C26" s="4">
        <v>0</v>
      </c>
      <c r="E26" s="4">
        <v>0</v>
      </c>
      <c r="G26" s="4">
        <f t="shared" si="0"/>
        <v>0</v>
      </c>
      <c r="I26" s="4">
        <v>56097480234</v>
      </c>
      <c r="K26" s="4">
        <v>185306953</v>
      </c>
      <c r="M26" s="4">
        <f t="shared" si="1"/>
        <v>55912173281</v>
      </c>
    </row>
    <row r="27" spans="1:13" ht="21" x14ac:dyDescent="0.25">
      <c r="A27" s="3" t="s">
        <v>139</v>
      </c>
      <c r="C27" s="4">
        <v>42563</v>
      </c>
      <c r="E27" s="4">
        <v>0</v>
      </c>
      <c r="G27" s="4">
        <f t="shared" si="0"/>
        <v>42563</v>
      </c>
      <c r="I27" s="4">
        <v>148774</v>
      </c>
      <c r="K27" s="4">
        <v>0</v>
      </c>
      <c r="M27" s="4">
        <f t="shared" si="1"/>
        <v>148774</v>
      </c>
    </row>
    <row r="28" spans="1:13" ht="21" x14ac:dyDescent="0.25">
      <c r="A28" s="3" t="s">
        <v>132</v>
      </c>
      <c r="C28" s="4">
        <v>0</v>
      </c>
      <c r="E28" s="4">
        <v>0</v>
      </c>
      <c r="G28" s="4">
        <f t="shared" si="0"/>
        <v>0</v>
      </c>
      <c r="I28" s="4">
        <v>50109589056</v>
      </c>
      <c r="K28" s="4">
        <v>0</v>
      </c>
      <c r="M28" s="4">
        <f t="shared" si="1"/>
        <v>50109589056</v>
      </c>
    </row>
    <row r="29" spans="1:13" ht="21" x14ac:dyDescent="0.25">
      <c r="A29" s="3" t="s">
        <v>132</v>
      </c>
      <c r="C29" s="4">
        <v>0</v>
      </c>
      <c r="E29" s="4">
        <v>0</v>
      </c>
      <c r="G29" s="4">
        <f t="shared" si="0"/>
        <v>0</v>
      </c>
      <c r="I29" s="4">
        <v>95208219178</v>
      </c>
      <c r="K29" s="4">
        <v>0</v>
      </c>
      <c r="M29" s="4">
        <f t="shared" si="1"/>
        <v>95208219178</v>
      </c>
    </row>
    <row r="30" spans="1:13" ht="21" x14ac:dyDescent="0.25">
      <c r="A30" s="3" t="s">
        <v>132</v>
      </c>
      <c r="C30" s="4">
        <v>0</v>
      </c>
      <c r="E30" s="4">
        <v>0</v>
      </c>
      <c r="G30" s="4">
        <f t="shared" si="0"/>
        <v>0</v>
      </c>
      <c r="I30" s="4">
        <v>11775753433</v>
      </c>
      <c r="K30" s="4">
        <v>0</v>
      </c>
      <c r="M30" s="4">
        <f t="shared" si="1"/>
        <v>11775753433</v>
      </c>
    </row>
    <row r="31" spans="1:13" ht="21" x14ac:dyDescent="0.25">
      <c r="A31" s="3" t="s">
        <v>163</v>
      </c>
      <c r="C31" s="4">
        <v>0</v>
      </c>
      <c r="E31" s="4">
        <v>0</v>
      </c>
      <c r="G31" s="4">
        <f t="shared" si="0"/>
        <v>0</v>
      </c>
      <c r="I31" s="4">
        <v>71044</v>
      </c>
      <c r="K31" s="4">
        <v>0</v>
      </c>
      <c r="M31" s="4">
        <f t="shared" si="1"/>
        <v>71044</v>
      </c>
    </row>
    <row r="32" spans="1:13" ht="21" x14ac:dyDescent="0.25">
      <c r="A32" s="3" t="s">
        <v>132</v>
      </c>
      <c r="C32" s="4">
        <v>0</v>
      </c>
      <c r="E32" s="4">
        <v>0</v>
      </c>
      <c r="G32" s="4">
        <f t="shared" si="0"/>
        <v>0</v>
      </c>
      <c r="I32" s="4">
        <v>116356164400</v>
      </c>
      <c r="K32" s="4">
        <v>0</v>
      </c>
      <c r="M32" s="4">
        <f t="shared" si="1"/>
        <v>116356164400</v>
      </c>
    </row>
    <row r="33" spans="1:13" ht="21" x14ac:dyDescent="0.25">
      <c r="A33" s="3" t="s">
        <v>132</v>
      </c>
      <c r="C33" s="4">
        <v>0</v>
      </c>
      <c r="E33" s="4">
        <v>0</v>
      </c>
      <c r="G33" s="4">
        <f t="shared" si="0"/>
        <v>0</v>
      </c>
      <c r="I33" s="4">
        <v>60131506856</v>
      </c>
      <c r="K33" s="4">
        <v>0</v>
      </c>
      <c r="M33" s="4">
        <f t="shared" si="1"/>
        <v>60131506856</v>
      </c>
    </row>
    <row r="34" spans="1:13" ht="21" x14ac:dyDescent="0.25">
      <c r="A34" s="3" t="s">
        <v>165</v>
      </c>
      <c r="C34" s="4">
        <v>0</v>
      </c>
      <c r="E34" s="4">
        <v>0</v>
      </c>
      <c r="G34" s="4">
        <f t="shared" si="0"/>
        <v>0</v>
      </c>
      <c r="I34" s="4">
        <v>26371452862</v>
      </c>
      <c r="K34" s="4">
        <v>0</v>
      </c>
      <c r="M34" s="4">
        <f t="shared" si="1"/>
        <v>26371452862</v>
      </c>
    </row>
    <row r="35" spans="1:13" ht="21" x14ac:dyDescent="0.25">
      <c r="A35" s="3" t="s">
        <v>166</v>
      </c>
      <c r="C35" s="4">
        <v>0</v>
      </c>
      <c r="E35" s="4">
        <v>0</v>
      </c>
      <c r="G35" s="4">
        <f t="shared" si="0"/>
        <v>0</v>
      </c>
      <c r="I35" s="4">
        <v>62544376141</v>
      </c>
      <c r="K35" s="4">
        <v>0</v>
      </c>
      <c r="M35" s="4">
        <f t="shared" si="1"/>
        <v>62544376141</v>
      </c>
    </row>
    <row r="36" spans="1:13" ht="21" x14ac:dyDescent="0.25">
      <c r="A36" s="3" t="s">
        <v>132</v>
      </c>
      <c r="C36" s="4">
        <v>0</v>
      </c>
      <c r="E36" s="4">
        <v>0</v>
      </c>
      <c r="G36" s="4">
        <f t="shared" si="0"/>
        <v>0</v>
      </c>
      <c r="I36" s="4">
        <v>100219178108</v>
      </c>
      <c r="K36" s="4">
        <v>0</v>
      </c>
      <c r="M36" s="4">
        <f t="shared" si="1"/>
        <v>100219178108</v>
      </c>
    </row>
    <row r="37" spans="1:13" ht="21" x14ac:dyDescent="0.25">
      <c r="A37" s="3" t="s">
        <v>134</v>
      </c>
      <c r="C37" s="4">
        <v>0</v>
      </c>
      <c r="E37" s="4">
        <v>0</v>
      </c>
      <c r="G37" s="4">
        <f t="shared" si="0"/>
        <v>0</v>
      </c>
      <c r="I37" s="4">
        <v>44334466553</v>
      </c>
      <c r="K37" s="4">
        <v>121405702</v>
      </c>
      <c r="M37" s="4">
        <f t="shared" si="1"/>
        <v>44213060851</v>
      </c>
    </row>
    <row r="38" spans="1:13" ht="21" x14ac:dyDescent="0.25">
      <c r="A38" s="3" t="s">
        <v>167</v>
      </c>
      <c r="C38" s="4">
        <v>0</v>
      </c>
      <c r="E38" s="4">
        <v>0</v>
      </c>
      <c r="G38" s="4">
        <f t="shared" si="0"/>
        <v>0</v>
      </c>
      <c r="I38" s="4">
        <v>3386301380</v>
      </c>
      <c r="K38" s="4">
        <v>0</v>
      </c>
      <c r="M38" s="4">
        <f t="shared" si="1"/>
        <v>3386301380</v>
      </c>
    </row>
    <row r="39" spans="1:13" ht="21" x14ac:dyDescent="0.25">
      <c r="A39" s="3" t="s">
        <v>141</v>
      </c>
      <c r="C39" s="4">
        <v>0</v>
      </c>
      <c r="E39" s="4">
        <v>0</v>
      </c>
      <c r="G39" s="4">
        <f t="shared" si="0"/>
        <v>0</v>
      </c>
      <c r="I39" s="4">
        <v>2539726040</v>
      </c>
      <c r="K39" s="4">
        <v>0</v>
      </c>
      <c r="M39" s="4">
        <f t="shared" si="1"/>
        <v>2539726040</v>
      </c>
    </row>
    <row r="40" spans="1:13" ht="21" x14ac:dyDescent="0.25">
      <c r="A40" s="3" t="s">
        <v>132</v>
      </c>
      <c r="C40" s="4">
        <v>0</v>
      </c>
      <c r="E40" s="4">
        <v>0</v>
      </c>
      <c r="G40" s="4">
        <f t="shared" si="0"/>
        <v>0</v>
      </c>
      <c r="I40" s="4">
        <v>10021917796</v>
      </c>
      <c r="K40" s="4">
        <v>0</v>
      </c>
      <c r="M40" s="4">
        <f t="shared" si="1"/>
        <v>10021917796</v>
      </c>
    </row>
    <row r="41" spans="1:13" ht="21" x14ac:dyDescent="0.25">
      <c r="A41" s="3" t="s">
        <v>138</v>
      </c>
      <c r="C41" s="4">
        <v>0</v>
      </c>
      <c r="E41" s="4">
        <v>0</v>
      </c>
      <c r="G41" s="4">
        <f t="shared" si="0"/>
        <v>0</v>
      </c>
      <c r="I41" s="4">
        <v>93190410968</v>
      </c>
      <c r="K41" s="4">
        <v>0</v>
      </c>
      <c r="M41" s="4">
        <f t="shared" si="1"/>
        <v>93190410968</v>
      </c>
    </row>
    <row r="42" spans="1:13" ht="21" x14ac:dyDescent="0.25">
      <c r="A42" s="3" t="s">
        <v>167</v>
      </c>
      <c r="C42" s="4">
        <v>0</v>
      </c>
      <c r="E42" s="4">
        <v>0</v>
      </c>
      <c r="G42" s="4">
        <f t="shared" si="0"/>
        <v>0</v>
      </c>
      <c r="I42" s="4">
        <v>2709041108</v>
      </c>
      <c r="K42" s="4">
        <v>0</v>
      </c>
      <c r="M42" s="4">
        <f t="shared" si="1"/>
        <v>2709041108</v>
      </c>
    </row>
    <row r="43" spans="1:13" ht="21" x14ac:dyDescent="0.25">
      <c r="A43" s="3" t="s">
        <v>168</v>
      </c>
      <c r="C43" s="4">
        <v>0</v>
      </c>
      <c r="E43" s="4">
        <v>0</v>
      </c>
      <c r="G43" s="4">
        <f t="shared" si="0"/>
        <v>0</v>
      </c>
      <c r="I43" s="4">
        <v>35630136991</v>
      </c>
      <c r="K43" s="4">
        <v>0</v>
      </c>
      <c r="M43" s="4">
        <f t="shared" si="1"/>
        <v>35630136991</v>
      </c>
    </row>
    <row r="44" spans="1:13" ht="21" x14ac:dyDescent="0.25">
      <c r="A44" s="3" t="s">
        <v>132</v>
      </c>
      <c r="C44" s="4">
        <v>0</v>
      </c>
      <c r="E44" s="4">
        <v>0</v>
      </c>
      <c r="G44" s="4">
        <f t="shared" si="0"/>
        <v>0</v>
      </c>
      <c r="I44" s="4">
        <v>30065753427</v>
      </c>
      <c r="K44" s="4">
        <v>0</v>
      </c>
      <c r="M44" s="4">
        <f t="shared" si="1"/>
        <v>30065753427</v>
      </c>
    </row>
    <row r="45" spans="1:13" ht="21" x14ac:dyDescent="0.25">
      <c r="A45" s="3" t="s">
        <v>169</v>
      </c>
      <c r="C45" s="4">
        <v>0</v>
      </c>
      <c r="E45" s="4">
        <v>0</v>
      </c>
      <c r="G45" s="4">
        <f t="shared" si="0"/>
        <v>0</v>
      </c>
      <c r="I45" s="4">
        <v>4313609046</v>
      </c>
      <c r="K45" s="4">
        <v>0</v>
      </c>
      <c r="M45" s="4">
        <f t="shared" si="1"/>
        <v>4313609046</v>
      </c>
    </row>
    <row r="46" spans="1:13" ht="21" x14ac:dyDescent="0.25">
      <c r="A46" s="3" t="s">
        <v>145</v>
      </c>
      <c r="C46" s="4">
        <v>0</v>
      </c>
      <c r="E46" s="4">
        <v>0</v>
      </c>
      <c r="G46" s="4">
        <f t="shared" si="0"/>
        <v>0</v>
      </c>
      <c r="I46" s="4">
        <v>163386986310</v>
      </c>
      <c r="K46" s="4">
        <v>255134222</v>
      </c>
      <c r="M46" s="4">
        <f t="shared" si="1"/>
        <v>163131852088</v>
      </c>
    </row>
    <row r="47" spans="1:13" ht="21" x14ac:dyDescent="0.25">
      <c r="A47" s="3" t="s">
        <v>170</v>
      </c>
      <c r="C47" s="4">
        <v>0</v>
      </c>
      <c r="E47" s="4">
        <v>0</v>
      </c>
      <c r="G47" s="4">
        <f t="shared" si="0"/>
        <v>0</v>
      </c>
      <c r="I47" s="4">
        <v>345148497941</v>
      </c>
      <c r="K47" s="4">
        <v>0</v>
      </c>
      <c r="M47" s="4">
        <f t="shared" si="1"/>
        <v>345148497941</v>
      </c>
    </row>
    <row r="48" spans="1:13" ht="21" x14ac:dyDescent="0.25">
      <c r="A48" s="3" t="s">
        <v>170</v>
      </c>
      <c r="C48" s="4">
        <v>0</v>
      </c>
      <c r="E48" s="4">
        <v>0</v>
      </c>
      <c r="G48" s="4">
        <f t="shared" si="0"/>
        <v>0</v>
      </c>
      <c r="I48" s="4">
        <v>623529878047</v>
      </c>
      <c r="K48" s="4">
        <v>0</v>
      </c>
      <c r="M48" s="4">
        <f t="shared" si="1"/>
        <v>623529878047</v>
      </c>
    </row>
    <row r="49" spans="1:13" ht="21" x14ac:dyDescent="0.25">
      <c r="A49" s="3" t="s">
        <v>171</v>
      </c>
      <c r="C49" s="4">
        <v>0</v>
      </c>
      <c r="E49" s="4">
        <v>0</v>
      </c>
      <c r="G49" s="4">
        <f t="shared" si="0"/>
        <v>0</v>
      </c>
      <c r="I49" s="4">
        <v>77837671237</v>
      </c>
      <c r="K49" s="4">
        <v>0</v>
      </c>
      <c r="M49" s="4">
        <f t="shared" si="1"/>
        <v>77837671237</v>
      </c>
    </row>
    <row r="50" spans="1:13" ht="21" x14ac:dyDescent="0.25">
      <c r="A50" s="3" t="s">
        <v>132</v>
      </c>
      <c r="C50" s="4">
        <v>0</v>
      </c>
      <c r="E50" s="4">
        <v>0</v>
      </c>
      <c r="G50" s="4">
        <f t="shared" si="0"/>
        <v>0</v>
      </c>
      <c r="I50" s="4">
        <v>19041643838</v>
      </c>
      <c r="K50" s="4">
        <v>0</v>
      </c>
      <c r="M50" s="4">
        <f t="shared" si="1"/>
        <v>19041643838</v>
      </c>
    </row>
    <row r="51" spans="1:13" ht="21" x14ac:dyDescent="0.25">
      <c r="A51" s="3" t="s">
        <v>171</v>
      </c>
      <c r="C51" s="4">
        <v>0</v>
      </c>
      <c r="E51" s="4">
        <v>0</v>
      </c>
      <c r="G51" s="4">
        <f t="shared" si="0"/>
        <v>0</v>
      </c>
      <c r="I51" s="4">
        <v>216920547960</v>
      </c>
      <c r="K51" s="4">
        <v>0</v>
      </c>
      <c r="M51" s="4">
        <f t="shared" si="1"/>
        <v>216920547960</v>
      </c>
    </row>
    <row r="52" spans="1:13" ht="21" x14ac:dyDescent="0.25">
      <c r="A52" s="3" t="s">
        <v>132</v>
      </c>
      <c r="C52" s="4">
        <v>0</v>
      </c>
      <c r="E52" s="4">
        <v>0</v>
      </c>
      <c r="G52" s="4">
        <f t="shared" si="0"/>
        <v>0</v>
      </c>
      <c r="I52" s="4">
        <v>35076712346</v>
      </c>
      <c r="K52" s="4">
        <v>0</v>
      </c>
      <c r="M52" s="4">
        <f t="shared" si="1"/>
        <v>35076712346</v>
      </c>
    </row>
    <row r="53" spans="1:13" ht="21" x14ac:dyDescent="0.25">
      <c r="A53" s="3" t="s">
        <v>140</v>
      </c>
      <c r="C53" s="4">
        <v>66958</v>
      </c>
      <c r="E53" s="4">
        <v>0</v>
      </c>
      <c r="G53" s="4">
        <f t="shared" si="0"/>
        <v>66958</v>
      </c>
      <c r="I53" s="4">
        <v>512830</v>
      </c>
      <c r="K53" s="4">
        <v>0</v>
      </c>
      <c r="M53" s="4">
        <f t="shared" si="1"/>
        <v>512830</v>
      </c>
    </row>
    <row r="54" spans="1:13" ht="21" x14ac:dyDescent="0.25">
      <c r="A54" s="3" t="s">
        <v>132</v>
      </c>
      <c r="C54" s="4">
        <v>0</v>
      </c>
      <c r="E54" s="4">
        <v>0</v>
      </c>
      <c r="G54" s="4">
        <f t="shared" si="0"/>
        <v>0</v>
      </c>
      <c r="I54" s="4">
        <v>10021917818</v>
      </c>
      <c r="K54" s="4">
        <v>0</v>
      </c>
      <c r="M54" s="4">
        <f t="shared" si="1"/>
        <v>10021917818</v>
      </c>
    </row>
    <row r="55" spans="1:13" ht="21" x14ac:dyDescent="0.25">
      <c r="A55" s="3" t="s">
        <v>132</v>
      </c>
      <c r="C55" s="4">
        <v>0</v>
      </c>
      <c r="E55" s="4">
        <v>0</v>
      </c>
      <c r="G55" s="4">
        <f t="shared" si="0"/>
        <v>0</v>
      </c>
      <c r="I55" s="4">
        <v>17538356179</v>
      </c>
      <c r="K55" s="4">
        <v>0</v>
      </c>
      <c r="M55" s="4">
        <f t="shared" si="1"/>
        <v>17538356179</v>
      </c>
    </row>
    <row r="56" spans="1:13" ht="21" x14ac:dyDescent="0.25">
      <c r="A56" s="3" t="s">
        <v>171</v>
      </c>
      <c r="C56" s="4">
        <v>0</v>
      </c>
      <c r="E56" s="4">
        <v>0</v>
      </c>
      <c r="G56" s="4">
        <f t="shared" si="0"/>
        <v>0</v>
      </c>
      <c r="I56" s="4">
        <v>81692876715</v>
      </c>
      <c r="K56" s="4">
        <v>0</v>
      </c>
      <c r="M56" s="4">
        <f t="shared" si="1"/>
        <v>81692876715</v>
      </c>
    </row>
    <row r="57" spans="1:13" ht="21" x14ac:dyDescent="0.25">
      <c r="A57" s="3" t="s">
        <v>132</v>
      </c>
      <c r="C57" s="4">
        <v>0</v>
      </c>
      <c r="E57" s="4">
        <v>0</v>
      </c>
      <c r="G57" s="4">
        <f t="shared" si="0"/>
        <v>0</v>
      </c>
      <c r="I57" s="4">
        <v>45098630143</v>
      </c>
      <c r="K57" s="4">
        <v>0</v>
      </c>
      <c r="M57" s="4">
        <f t="shared" si="1"/>
        <v>45098630143</v>
      </c>
    </row>
    <row r="58" spans="1:13" ht="21" x14ac:dyDescent="0.25">
      <c r="A58" s="3" t="s">
        <v>132</v>
      </c>
      <c r="C58" s="4">
        <v>0</v>
      </c>
      <c r="E58" s="4">
        <v>0</v>
      </c>
      <c r="G58" s="4">
        <f t="shared" si="0"/>
        <v>0</v>
      </c>
      <c r="I58" s="4">
        <v>30065753425</v>
      </c>
      <c r="K58" s="4">
        <v>0</v>
      </c>
      <c r="M58" s="4">
        <f t="shared" si="1"/>
        <v>30065753425</v>
      </c>
    </row>
    <row r="59" spans="1:13" ht="21" x14ac:dyDescent="0.25">
      <c r="A59" s="3" t="s">
        <v>132</v>
      </c>
      <c r="C59" s="4">
        <v>0</v>
      </c>
      <c r="E59" s="4">
        <v>0</v>
      </c>
      <c r="G59" s="4">
        <f t="shared" si="0"/>
        <v>0</v>
      </c>
      <c r="I59" s="4">
        <v>72658904109</v>
      </c>
      <c r="K59" s="4">
        <v>103579880</v>
      </c>
      <c r="M59" s="4">
        <f t="shared" si="1"/>
        <v>72555324229</v>
      </c>
    </row>
    <row r="60" spans="1:13" ht="21" x14ac:dyDescent="0.25">
      <c r="A60" s="3" t="s">
        <v>132</v>
      </c>
      <c r="C60" s="4">
        <v>0</v>
      </c>
      <c r="E60" s="4">
        <v>0</v>
      </c>
      <c r="G60" s="4">
        <f t="shared" si="0"/>
        <v>0</v>
      </c>
      <c r="I60" s="4">
        <v>12527397262</v>
      </c>
      <c r="K60" s="4">
        <v>29289101</v>
      </c>
      <c r="M60" s="4">
        <f t="shared" si="1"/>
        <v>12498108161</v>
      </c>
    </row>
    <row r="61" spans="1:13" ht="21" x14ac:dyDescent="0.25">
      <c r="A61" s="3" t="s">
        <v>132</v>
      </c>
      <c r="C61" s="4">
        <v>0</v>
      </c>
      <c r="E61" s="4">
        <v>0</v>
      </c>
      <c r="G61" s="4">
        <f t="shared" si="0"/>
        <v>0</v>
      </c>
      <c r="I61" s="4">
        <v>115252054795</v>
      </c>
      <c r="K61" s="4">
        <v>377627715</v>
      </c>
      <c r="M61" s="4">
        <f t="shared" si="1"/>
        <v>114874427080</v>
      </c>
    </row>
    <row r="62" spans="1:13" ht="21" x14ac:dyDescent="0.25">
      <c r="A62" s="3" t="s">
        <v>138</v>
      </c>
      <c r="C62" s="4">
        <v>0</v>
      </c>
      <c r="E62" s="4">
        <v>0</v>
      </c>
      <c r="G62" s="4">
        <f t="shared" si="0"/>
        <v>0</v>
      </c>
      <c r="I62" s="4">
        <v>18526027399</v>
      </c>
      <c r="K62" s="4">
        <v>0</v>
      </c>
      <c r="M62" s="4">
        <f t="shared" si="1"/>
        <v>18526027399</v>
      </c>
    </row>
    <row r="63" spans="1:13" ht="21" x14ac:dyDescent="0.25">
      <c r="A63" s="3" t="s">
        <v>137</v>
      </c>
      <c r="C63" s="4">
        <v>0</v>
      </c>
      <c r="E63" s="4">
        <v>0</v>
      </c>
      <c r="G63" s="4">
        <f t="shared" si="0"/>
        <v>0</v>
      </c>
      <c r="I63" s="4">
        <v>45805479453</v>
      </c>
      <c r="K63" s="4">
        <v>113365121</v>
      </c>
      <c r="M63" s="4">
        <f t="shared" si="1"/>
        <v>45692114332</v>
      </c>
    </row>
    <row r="64" spans="1:13" ht="21" x14ac:dyDescent="0.25">
      <c r="A64" s="3" t="s">
        <v>145</v>
      </c>
      <c r="C64" s="4">
        <v>0</v>
      </c>
      <c r="E64" s="4">
        <v>0</v>
      </c>
      <c r="G64" s="4">
        <f t="shared" si="0"/>
        <v>0</v>
      </c>
      <c r="I64" s="4">
        <v>28695890411</v>
      </c>
      <c r="K64" s="4">
        <v>44189689</v>
      </c>
      <c r="M64" s="4">
        <f t="shared" si="1"/>
        <v>28651700722</v>
      </c>
    </row>
    <row r="65" spans="1:13" ht="21" x14ac:dyDescent="0.25">
      <c r="A65" s="3" t="s">
        <v>167</v>
      </c>
      <c r="C65" s="4">
        <v>0</v>
      </c>
      <c r="E65" s="4">
        <v>0</v>
      </c>
      <c r="G65" s="4">
        <f t="shared" si="0"/>
        <v>0</v>
      </c>
      <c r="I65" s="4">
        <v>213246575339</v>
      </c>
      <c r="K65" s="4">
        <v>104942519</v>
      </c>
      <c r="M65" s="4">
        <f t="shared" si="1"/>
        <v>213141632820</v>
      </c>
    </row>
    <row r="66" spans="1:13" ht="21" x14ac:dyDescent="0.25">
      <c r="A66" s="3" t="s">
        <v>172</v>
      </c>
      <c r="C66" s="4">
        <v>0</v>
      </c>
      <c r="E66" s="4">
        <v>0</v>
      </c>
      <c r="G66" s="4">
        <f t="shared" si="0"/>
        <v>0</v>
      </c>
      <c r="I66" s="4">
        <v>884657538288</v>
      </c>
      <c r="K66" s="4">
        <v>695468047</v>
      </c>
      <c r="M66" s="4">
        <f t="shared" si="1"/>
        <v>883962070241</v>
      </c>
    </row>
    <row r="67" spans="1:13" ht="21" x14ac:dyDescent="0.25">
      <c r="A67" s="3" t="s">
        <v>167</v>
      </c>
      <c r="C67" s="4">
        <v>0</v>
      </c>
      <c r="E67" s="4">
        <v>0</v>
      </c>
      <c r="G67" s="4">
        <f t="shared" si="0"/>
        <v>0</v>
      </c>
      <c r="I67" s="4">
        <v>180197260269</v>
      </c>
      <c r="K67" s="4">
        <v>0</v>
      </c>
      <c r="M67" s="4">
        <f t="shared" si="1"/>
        <v>180197260269</v>
      </c>
    </row>
    <row r="68" spans="1:13" ht="21" x14ac:dyDescent="0.25">
      <c r="A68" s="3" t="s">
        <v>167</v>
      </c>
      <c r="C68" s="4">
        <v>0</v>
      </c>
      <c r="E68" s="4">
        <v>0</v>
      </c>
      <c r="G68" s="4">
        <f t="shared" si="0"/>
        <v>0</v>
      </c>
      <c r="I68" s="4">
        <v>195127397259</v>
      </c>
      <c r="K68" s="4">
        <v>0</v>
      </c>
      <c r="M68" s="4">
        <f t="shared" si="1"/>
        <v>195127397259</v>
      </c>
    </row>
    <row r="69" spans="1:13" ht="21" x14ac:dyDescent="0.25">
      <c r="A69" s="3" t="s">
        <v>138</v>
      </c>
      <c r="C69" s="4">
        <v>0</v>
      </c>
      <c r="E69" s="4">
        <v>0</v>
      </c>
      <c r="G69" s="4">
        <f t="shared" si="0"/>
        <v>0</v>
      </c>
      <c r="I69" s="4">
        <v>69041095888</v>
      </c>
      <c r="K69" s="4">
        <v>0</v>
      </c>
      <c r="M69" s="4">
        <f t="shared" si="1"/>
        <v>69041095888</v>
      </c>
    </row>
    <row r="70" spans="1:13" ht="21" x14ac:dyDescent="0.25">
      <c r="A70" s="3" t="s">
        <v>167</v>
      </c>
      <c r="C70" s="4">
        <v>0</v>
      </c>
      <c r="E70" s="4">
        <v>0</v>
      </c>
      <c r="G70" s="4">
        <f t="shared" si="0"/>
        <v>0</v>
      </c>
      <c r="I70" s="4">
        <v>178212328762</v>
      </c>
      <c r="K70" s="4">
        <v>0</v>
      </c>
      <c r="M70" s="4">
        <f t="shared" si="1"/>
        <v>178212328762</v>
      </c>
    </row>
    <row r="71" spans="1:13" ht="21" x14ac:dyDescent="0.25">
      <c r="A71" s="3" t="s">
        <v>141</v>
      </c>
      <c r="C71" s="4">
        <v>0</v>
      </c>
      <c r="E71" s="4">
        <v>0</v>
      </c>
      <c r="G71" s="4">
        <f t="shared" si="0"/>
        <v>0</v>
      </c>
      <c r="I71" s="4">
        <v>214890410958</v>
      </c>
      <c r="K71" s="4">
        <v>0</v>
      </c>
      <c r="M71" s="4">
        <f t="shared" si="1"/>
        <v>214890410958</v>
      </c>
    </row>
    <row r="72" spans="1:13" ht="21" x14ac:dyDescent="0.25">
      <c r="A72" s="3" t="s">
        <v>167</v>
      </c>
      <c r="C72" s="4">
        <v>0</v>
      </c>
      <c r="E72" s="4">
        <v>0</v>
      </c>
      <c r="G72" s="4">
        <f t="shared" si="0"/>
        <v>0</v>
      </c>
      <c r="I72" s="4">
        <v>223693150679</v>
      </c>
      <c r="K72" s="4">
        <v>0</v>
      </c>
      <c r="M72" s="4">
        <f t="shared" si="1"/>
        <v>223693150679</v>
      </c>
    </row>
    <row r="73" spans="1:13" ht="21" x14ac:dyDescent="0.25">
      <c r="A73" s="3" t="s">
        <v>169</v>
      </c>
      <c r="C73" s="4">
        <v>0</v>
      </c>
      <c r="E73" s="4">
        <v>0</v>
      </c>
      <c r="G73" s="4">
        <f t="shared" ref="G73:G136" si="2">C73-E73</f>
        <v>0</v>
      </c>
      <c r="I73" s="4">
        <v>275671232873</v>
      </c>
      <c r="K73" s="4">
        <v>0</v>
      </c>
      <c r="M73" s="4">
        <f t="shared" ref="M73:M136" si="3">I73-K73</f>
        <v>275671232873</v>
      </c>
    </row>
    <row r="74" spans="1:13" ht="21" x14ac:dyDescent="0.25">
      <c r="A74" s="3" t="s">
        <v>148</v>
      </c>
      <c r="C74" s="4">
        <v>0</v>
      </c>
      <c r="E74" s="4">
        <v>0</v>
      </c>
      <c r="G74" s="4">
        <f t="shared" si="2"/>
        <v>0</v>
      </c>
      <c r="I74" s="4">
        <v>73528767122</v>
      </c>
      <c r="K74" s="4">
        <v>0</v>
      </c>
      <c r="M74" s="4">
        <f t="shared" si="3"/>
        <v>73528767122</v>
      </c>
    </row>
    <row r="75" spans="1:13" ht="21" x14ac:dyDescent="0.25">
      <c r="A75" s="3" t="s">
        <v>137</v>
      </c>
      <c r="C75" s="4">
        <v>0</v>
      </c>
      <c r="E75" s="4">
        <v>0</v>
      </c>
      <c r="G75" s="4">
        <f t="shared" si="2"/>
        <v>0</v>
      </c>
      <c r="I75" s="4">
        <v>138945205475</v>
      </c>
      <c r="K75" s="4">
        <v>0</v>
      </c>
      <c r="M75" s="4">
        <f t="shared" si="3"/>
        <v>138945205475</v>
      </c>
    </row>
    <row r="76" spans="1:13" ht="21" x14ac:dyDescent="0.25">
      <c r="A76" s="3" t="s">
        <v>169</v>
      </c>
      <c r="C76" s="4">
        <v>0</v>
      </c>
      <c r="E76" s="4">
        <v>0</v>
      </c>
      <c r="G76" s="4">
        <f t="shared" si="2"/>
        <v>0</v>
      </c>
      <c r="I76" s="4">
        <v>245411506847</v>
      </c>
      <c r="K76" s="4">
        <v>0</v>
      </c>
      <c r="M76" s="4">
        <f t="shared" si="3"/>
        <v>245411506847</v>
      </c>
    </row>
    <row r="77" spans="1:13" ht="21" x14ac:dyDescent="0.25">
      <c r="A77" s="3" t="s">
        <v>137</v>
      </c>
      <c r="C77" s="4">
        <v>0</v>
      </c>
      <c r="E77" s="4">
        <v>0</v>
      </c>
      <c r="G77" s="4">
        <f t="shared" si="2"/>
        <v>0</v>
      </c>
      <c r="I77" s="4">
        <v>22835342464</v>
      </c>
      <c r="K77" s="4">
        <v>0</v>
      </c>
      <c r="M77" s="4">
        <f t="shared" si="3"/>
        <v>22835342464</v>
      </c>
    </row>
    <row r="78" spans="1:13" ht="21" x14ac:dyDescent="0.25">
      <c r="A78" s="3" t="s">
        <v>168</v>
      </c>
      <c r="C78" s="4">
        <v>0</v>
      </c>
      <c r="E78" s="4">
        <v>0</v>
      </c>
      <c r="G78" s="4">
        <f t="shared" si="2"/>
        <v>0</v>
      </c>
      <c r="I78" s="4">
        <v>56095890409</v>
      </c>
      <c r="K78" s="4">
        <v>0</v>
      </c>
      <c r="M78" s="4">
        <f t="shared" si="3"/>
        <v>56095890409</v>
      </c>
    </row>
    <row r="79" spans="1:13" ht="21" x14ac:dyDescent="0.25">
      <c r="A79" s="3" t="s">
        <v>169</v>
      </c>
      <c r="C79" s="4">
        <v>0</v>
      </c>
      <c r="E79" s="4">
        <v>0</v>
      </c>
      <c r="G79" s="4">
        <f t="shared" si="2"/>
        <v>0</v>
      </c>
      <c r="I79" s="4">
        <v>165830136982</v>
      </c>
      <c r="K79" s="4">
        <v>0</v>
      </c>
      <c r="M79" s="4">
        <f t="shared" si="3"/>
        <v>165830136982</v>
      </c>
    </row>
    <row r="80" spans="1:13" ht="21" x14ac:dyDescent="0.25">
      <c r="A80" s="3" t="s">
        <v>132</v>
      </c>
      <c r="C80" s="4">
        <v>0</v>
      </c>
      <c r="E80" s="4">
        <v>0</v>
      </c>
      <c r="G80" s="4">
        <f t="shared" si="2"/>
        <v>0</v>
      </c>
      <c r="I80" s="4">
        <v>11890410959</v>
      </c>
      <c r="K80" s="4">
        <v>0</v>
      </c>
      <c r="M80" s="4">
        <f t="shared" si="3"/>
        <v>11890410959</v>
      </c>
    </row>
    <row r="81" spans="1:13" ht="21" x14ac:dyDescent="0.25">
      <c r="A81" s="3" t="s">
        <v>132</v>
      </c>
      <c r="C81" s="4">
        <v>0</v>
      </c>
      <c r="E81" s="4">
        <v>0</v>
      </c>
      <c r="G81" s="4">
        <f t="shared" si="2"/>
        <v>0</v>
      </c>
      <c r="I81" s="4">
        <v>72871232876</v>
      </c>
      <c r="K81" s="4">
        <v>0</v>
      </c>
      <c r="M81" s="4">
        <f t="shared" si="3"/>
        <v>72871232876</v>
      </c>
    </row>
    <row r="82" spans="1:13" ht="21" x14ac:dyDescent="0.25">
      <c r="A82" s="3" t="s">
        <v>147</v>
      </c>
      <c r="C82" s="4">
        <v>0</v>
      </c>
      <c r="E82" s="4">
        <v>0</v>
      </c>
      <c r="G82" s="4">
        <f t="shared" si="2"/>
        <v>0</v>
      </c>
      <c r="I82" s="4">
        <v>202376712324</v>
      </c>
      <c r="K82" s="4">
        <v>0</v>
      </c>
      <c r="M82" s="4">
        <f t="shared" si="3"/>
        <v>202376712324</v>
      </c>
    </row>
    <row r="83" spans="1:13" ht="21" x14ac:dyDescent="0.25">
      <c r="A83" s="3" t="s">
        <v>146</v>
      </c>
      <c r="C83" s="4">
        <v>0</v>
      </c>
      <c r="E83" s="4">
        <v>0</v>
      </c>
      <c r="G83" s="4">
        <f t="shared" si="2"/>
        <v>0</v>
      </c>
      <c r="I83" s="4">
        <v>27486986301</v>
      </c>
      <c r="K83" s="4">
        <v>0</v>
      </c>
      <c r="M83" s="4">
        <f t="shared" si="3"/>
        <v>27486986301</v>
      </c>
    </row>
    <row r="84" spans="1:13" ht="21" x14ac:dyDescent="0.25">
      <c r="A84" s="3" t="s">
        <v>145</v>
      </c>
      <c r="C84" s="4">
        <v>0</v>
      </c>
      <c r="E84" s="4">
        <v>0</v>
      </c>
      <c r="G84" s="4">
        <f t="shared" si="2"/>
        <v>0</v>
      </c>
      <c r="I84" s="4">
        <v>131005479451</v>
      </c>
      <c r="K84" s="4">
        <v>0</v>
      </c>
      <c r="M84" s="4">
        <f t="shared" si="3"/>
        <v>131005479451</v>
      </c>
    </row>
    <row r="85" spans="1:13" ht="21" x14ac:dyDescent="0.25">
      <c r="A85" s="3" t="s">
        <v>135</v>
      </c>
      <c r="C85" s="4">
        <v>0</v>
      </c>
      <c r="E85" s="4">
        <v>0</v>
      </c>
      <c r="G85" s="4">
        <f t="shared" si="2"/>
        <v>0</v>
      </c>
      <c r="I85" s="4">
        <v>153789041093</v>
      </c>
      <c r="K85" s="4">
        <v>0</v>
      </c>
      <c r="M85" s="4">
        <f t="shared" si="3"/>
        <v>153789041093</v>
      </c>
    </row>
    <row r="86" spans="1:13" ht="21" x14ac:dyDescent="0.25">
      <c r="A86" s="3" t="s">
        <v>141</v>
      </c>
      <c r="C86" s="4">
        <v>0</v>
      </c>
      <c r="E86" s="4">
        <v>0</v>
      </c>
      <c r="G86" s="4">
        <f t="shared" si="2"/>
        <v>0</v>
      </c>
      <c r="I86" s="4">
        <v>109602739723</v>
      </c>
      <c r="K86" s="4">
        <v>0</v>
      </c>
      <c r="M86" s="4">
        <f t="shared" si="3"/>
        <v>109602739723</v>
      </c>
    </row>
    <row r="87" spans="1:13" ht="21" x14ac:dyDescent="0.25">
      <c r="A87" s="3" t="s">
        <v>169</v>
      </c>
      <c r="C87" s="4">
        <v>0</v>
      </c>
      <c r="E87" s="4">
        <v>0</v>
      </c>
      <c r="G87" s="4">
        <f t="shared" si="2"/>
        <v>0</v>
      </c>
      <c r="I87" s="4">
        <v>123346849311</v>
      </c>
      <c r="K87" s="4">
        <v>0</v>
      </c>
      <c r="M87" s="4">
        <f t="shared" si="3"/>
        <v>123346849311</v>
      </c>
    </row>
    <row r="88" spans="1:13" ht="21" x14ac:dyDescent="0.25">
      <c r="A88" s="3" t="s">
        <v>173</v>
      </c>
      <c r="C88" s="4">
        <v>0</v>
      </c>
      <c r="E88" s="4">
        <v>0</v>
      </c>
      <c r="G88" s="4">
        <f t="shared" si="2"/>
        <v>0</v>
      </c>
      <c r="I88" s="4">
        <v>217479452052</v>
      </c>
      <c r="K88" s="4">
        <v>0</v>
      </c>
      <c r="M88" s="4">
        <f t="shared" si="3"/>
        <v>217479452052</v>
      </c>
    </row>
    <row r="89" spans="1:13" ht="21" x14ac:dyDescent="0.25">
      <c r="A89" s="3" t="s">
        <v>173</v>
      </c>
      <c r="C89" s="4">
        <v>0</v>
      </c>
      <c r="E89" s="4">
        <v>0</v>
      </c>
      <c r="G89" s="4">
        <f t="shared" si="2"/>
        <v>0</v>
      </c>
      <c r="I89" s="4">
        <v>281946575339</v>
      </c>
      <c r="K89" s="4">
        <v>0</v>
      </c>
      <c r="M89" s="4">
        <f t="shared" si="3"/>
        <v>281946575339</v>
      </c>
    </row>
    <row r="90" spans="1:13" ht="21" x14ac:dyDescent="0.25">
      <c r="A90" s="3" t="s">
        <v>169</v>
      </c>
      <c r="C90" s="4">
        <v>0</v>
      </c>
      <c r="E90" s="4">
        <v>0</v>
      </c>
      <c r="G90" s="4">
        <f t="shared" si="2"/>
        <v>0</v>
      </c>
      <c r="I90" s="4">
        <v>93001643831</v>
      </c>
      <c r="K90" s="4">
        <v>0</v>
      </c>
      <c r="M90" s="4">
        <f t="shared" si="3"/>
        <v>93001643831</v>
      </c>
    </row>
    <row r="91" spans="1:13" ht="21" x14ac:dyDescent="0.25">
      <c r="A91" s="3" t="s">
        <v>169</v>
      </c>
      <c r="C91" s="4">
        <v>0</v>
      </c>
      <c r="E91" s="4">
        <v>0</v>
      </c>
      <c r="G91" s="4">
        <f t="shared" si="2"/>
        <v>0</v>
      </c>
      <c r="I91" s="4">
        <v>61545205475</v>
      </c>
      <c r="K91" s="4">
        <v>0</v>
      </c>
      <c r="M91" s="4">
        <f t="shared" si="3"/>
        <v>61545205475</v>
      </c>
    </row>
    <row r="92" spans="1:13" ht="21" x14ac:dyDescent="0.25">
      <c r="A92" s="3" t="s">
        <v>148</v>
      </c>
      <c r="C92" s="4">
        <v>0</v>
      </c>
      <c r="E92" s="4">
        <v>0</v>
      </c>
      <c r="G92" s="4">
        <f t="shared" si="2"/>
        <v>0</v>
      </c>
      <c r="I92" s="4">
        <v>45308219177</v>
      </c>
      <c r="K92" s="4">
        <v>0</v>
      </c>
      <c r="M92" s="4">
        <f t="shared" si="3"/>
        <v>45308219177</v>
      </c>
    </row>
    <row r="93" spans="1:13" ht="21" x14ac:dyDescent="0.25">
      <c r="A93" s="3" t="s">
        <v>138</v>
      </c>
      <c r="C93" s="4">
        <v>0</v>
      </c>
      <c r="E93" s="4">
        <v>0</v>
      </c>
      <c r="G93" s="4">
        <f t="shared" si="2"/>
        <v>0</v>
      </c>
      <c r="I93" s="4">
        <v>69041095889</v>
      </c>
      <c r="K93" s="4">
        <v>0</v>
      </c>
      <c r="M93" s="4">
        <f t="shared" si="3"/>
        <v>69041095889</v>
      </c>
    </row>
    <row r="94" spans="1:13" ht="21" x14ac:dyDescent="0.25">
      <c r="A94" s="3" t="s">
        <v>165</v>
      </c>
      <c r="C94" s="4">
        <v>0</v>
      </c>
      <c r="E94" s="4">
        <v>0</v>
      </c>
      <c r="G94" s="4">
        <f t="shared" si="2"/>
        <v>0</v>
      </c>
      <c r="I94" s="4">
        <v>288316185522</v>
      </c>
      <c r="K94" s="4">
        <v>0</v>
      </c>
      <c r="M94" s="4">
        <f t="shared" si="3"/>
        <v>288316185522</v>
      </c>
    </row>
    <row r="95" spans="1:13" ht="21" x14ac:dyDescent="0.25">
      <c r="A95" s="3" t="s">
        <v>174</v>
      </c>
      <c r="C95" s="4">
        <v>0</v>
      </c>
      <c r="E95" s="4">
        <v>0</v>
      </c>
      <c r="G95" s="4">
        <f t="shared" si="2"/>
        <v>0</v>
      </c>
      <c r="I95" s="4">
        <v>106512710852</v>
      </c>
      <c r="K95" s="4">
        <v>0</v>
      </c>
      <c r="M95" s="4">
        <f t="shared" si="3"/>
        <v>106512710852</v>
      </c>
    </row>
    <row r="96" spans="1:13" ht="21" x14ac:dyDescent="0.25">
      <c r="A96" s="3" t="s">
        <v>132</v>
      </c>
      <c r="C96" s="4">
        <v>0</v>
      </c>
      <c r="E96" s="4">
        <v>0</v>
      </c>
      <c r="G96" s="4">
        <f t="shared" si="2"/>
        <v>0</v>
      </c>
      <c r="I96" s="4">
        <v>221017808220</v>
      </c>
      <c r="K96" s="4">
        <v>0</v>
      </c>
      <c r="M96" s="4">
        <f t="shared" si="3"/>
        <v>221017808220</v>
      </c>
    </row>
    <row r="97" spans="1:13" ht="21" x14ac:dyDescent="0.25">
      <c r="A97" s="3" t="s">
        <v>132</v>
      </c>
      <c r="C97" s="4">
        <v>0</v>
      </c>
      <c r="E97" s="4">
        <v>0</v>
      </c>
      <c r="G97" s="4">
        <f t="shared" si="2"/>
        <v>0</v>
      </c>
      <c r="I97" s="4">
        <v>9061643833</v>
      </c>
      <c r="K97" s="4">
        <v>0</v>
      </c>
      <c r="M97" s="4">
        <f t="shared" si="3"/>
        <v>9061643833</v>
      </c>
    </row>
    <row r="98" spans="1:13" ht="21" x14ac:dyDescent="0.25">
      <c r="A98" s="3" t="s">
        <v>132</v>
      </c>
      <c r="C98" s="4">
        <v>0</v>
      </c>
      <c r="E98" s="4">
        <v>0</v>
      </c>
      <c r="G98" s="4">
        <f t="shared" si="2"/>
        <v>0</v>
      </c>
      <c r="I98" s="4">
        <v>57994520548</v>
      </c>
      <c r="K98" s="4">
        <v>0</v>
      </c>
      <c r="M98" s="4">
        <f t="shared" si="3"/>
        <v>57994520548</v>
      </c>
    </row>
    <row r="99" spans="1:13" ht="21" x14ac:dyDescent="0.25">
      <c r="A99" s="3" t="s">
        <v>141</v>
      </c>
      <c r="C99" s="4">
        <v>0</v>
      </c>
      <c r="E99" s="4">
        <v>0</v>
      </c>
      <c r="G99" s="4">
        <f t="shared" si="2"/>
        <v>0</v>
      </c>
      <c r="I99" s="4">
        <v>93205479452</v>
      </c>
      <c r="K99" s="4">
        <v>0</v>
      </c>
      <c r="M99" s="4">
        <f t="shared" si="3"/>
        <v>93205479452</v>
      </c>
    </row>
    <row r="100" spans="1:13" ht="21" x14ac:dyDescent="0.25">
      <c r="A100" s="3" t="s">
        <v>132</v>
      </c>
      <c r="C100" s="4">
        <v>0</v>
      </c>
      <c r="E100" s="4">
        <v>0</v>
      </c>
      <c r="G100" s="4">
        <f t="shared" si="2"/>
        <v>0</v>
      </c>
      <c r="I100" s="4">
        <v>934773287676</v>
      </c>
      <c r="K100" s="4">
        <v>0</v>
      </c>
      <c r="M100" s="4">
        <f t="shared" si="3"/>
        <v>934773287676</v>
      </c>
    </row>
    <row r="101" spans="1:13" ht="21" x14ac:dyDescent="0.25">
      <c r="A101" s="3" t="s">
        <v>132</v>
      </c>
      <c r="C101" s="4">
        <v>0</v>
      </c>
      <c r="E101" s="4">
        <v>0</v>
      </c>
      <c r="G101" s="4">
        <f t="shared" si="2"/>
        <v>0</v>
      </c>
      <c r="I101" s="4">
        <v>77412328767</v>
      </c>
      <c r="K101" s="4">
        <v>0</v>
      </c>
      <c r="M101" s="4">
        <f t="shared" si="3"/>
        <v>77412328767</v>
      </c>
    </row>
    <row r="102" spans="1:13" ht="21" x14ac:dyDescent="0.25">
      <c r="A102" s="3" t="s">
        <v>138</v>
      </c>
      <c r="C102" s="4">
        <v>0</v>
      </c>
      <c r="E102" s="4">
        <v>0</v>
      </c>
      <c r="G102" s="4">
        <f t="shared" si="2"/>
        <v>0</v>
      </c>
      <c r="I102" s="4">
        <v>63949315067</v>
      </c>
      <c r="K102" s="4">
        <v>0</v>
      </c>
      <c r="M102" s="4">
        <f t="shared" si="3"/>
        <v>63949315067</v>
      </c>
    </row>
    <row r="103" spans="1:13" ht="21" x14ac:dyDescent="0.25">
      <c r="A103" s="3" t="s">
        <v>141</v>
      </c>
      <c r="C103" s="4">
        <v>0</v>
      </c>
      <c r="E103" s="4">
        <v>0</v>
      </c>
      <c r="G103" s="4">
        <f t="shared" si="2"/>
        <v>0</v>
      </c>
      <c r="I103" s="4">
        <v>92342465753</v>
      </c>
      <c r="K103" s="4">
        <v>0</v>
      </c>
      <c r="M103" s="4">
        <f t="shared" si="3"/>
        <v>92342465753</v>
      </c>
    </row>
    <row r="104" spans="1:13" ht="21" x14ac:dyDescent="0.25">
      <c r="A104" s="3" t="s">
        <v>169</v>
      </c>
      <c r="C104" s="4">
        <v>0</v>
      </c>
      <c r="E104" s="4">
        <v>0</v>
      </c>
      <c r="G104" s="4">
        <f t="shared" si="2"/>
        <v>0</v>
      </c>
      <c r="I104" s="4">
        <v>101549589039</v>
      </c>
      <c r="K104" s="4">
        <v>0</v>
      </c>
      <c r="M104" s="4">
        <f t="shared" si="3"/>
        <v>101549589039</v>
      </c>
    </row>
    <row r="105" spans="1:13" ht="21" x14ac:dyDescent="0.25">
      <c r="A105" s="3" t="s">
        <v>141</v>
      </c>
      <c r="C105" s="4">
        <v>0</v>
      </c>
      <c r="E105" s="4">
        <v>0</v>
      </c>
      <c r="G105" s="4">
        <f t="shared" si="2"/>
        <v>0</v>
      </c>
      <c r="I105" s="4">
        <v>126863013696</v>
      </c>
      <c r="K105" s="4">
        <v>0</v>
      </c>
      <c r="M105" s="4">
        <f t="shared" si="3"/>
        <v>126863013696</v>
      </c>
    </row>
    <row r="106" spans="1:13" ht="21" x14ac:dyDescent="0.25">
      <c r="A106" s="3" t="s">
        <v>148</v>
      </c>
      <c r="C106" s="4">
        <v>0</v>
      </c>
      <c r="E106" s="4">
        <v>0</v>
      </c>
      <c r="G106" s="4">
        <f t="shared" si="2"/>
        <v>0</v>
      </c>
      <c r="I106" s="4">
        <v>83065068492</v>
      </c>
      <c r="K106" s="4">
        <v>0</v>
      </c>
      <c r="M106" s="4">
        <f t="shared" si="3"/>
        <v>83065068492</v>
      </c>
    </row>
    <row r="107" spans="1:13" ht="21" x14ac:dyDescent="0.25">
      <c r="A107" s="3" t="s">
        <v>132</v>
      </c>
      <c r="C107" s="4">
        <v>0</v>
      </c>
      <c r="E107" s="4">
        <v>0</v>
      </c>
      <c r="G107" s="4">
        <f t="shared" si="2"/>
        <v>0</v>
      </c>
      <c r="I107" s="4">
        <v>76428493150</v>
      </c>
      <c r="K107" s="4">
        <v>0</v>
      </c>
      <c r="M107" s="4">
        <f t="shared" si="3"/>
        <v>76428493150</v>
      </c>
    </row>
    <row r="108" spans="1:13" ht="21" x14ac:dyDescent="0.25">
      <c r="A108" s="3" t="s">
        <v>143</v>
      </c>
      <c r="C108" s="4">
        <v>0</v>
      </c>
      <c r="E108" s="4">
        <v>0</v>
      </c>
      <c r="G108" s="4">
        <f t="shared" si="2"/>
        <v>0</v>
      </c>
      <c r="I108" s="4">
        <v>45304109587</v>
      </c>
      <c r="K108" s="4">
        <v>0</v>
      </c>
      <c r="M108" s="4">
        <f t="shared" si="3"/>
        <v>45304109587</v>
      </c>
    </row>
    <row r="109" spans="1:13" ht="21" x14ac:dyDescent="0.25">
      <c r="A109" s="3" t="s">
        <v>132</v>
      </c>
      <c r="C109" s="4">
        <v>0</v>
      </c>
      <c r="E109" s="4">
        <v>0</v>
      </c>
      <c r="G109" s="4">
        <f t="shared" si="2"/>
        <v>0</v>
      </c>
      <c r="I109" s="4">
        <v>112493835617</v>
      </c>
      <c r="K109" s="4">
        <v>0</v>
      </c>
      <c r="M109" s="4">
        <f t="shared" si="3"/>
        <v>112493835617</v>
      </c>
    </row>
    <row r="110" spans="1:13" ht="21" x14ac:dyDescent="0.25">
      <c r="A110" s="3" t="s">
        <v>141</v>
      </c>
      <c r="C110" s="4">
        <v>0</v>
      </c>
      <c r="E110" s="4">
        <v>0</v>
      </c>
      <c r="G110" s="4">
        <f t="shared" si="2"/>
        <v>0</v>
      </c>
      <c r="I110" s="4">
        <v>143821232874</v>
      </c>
      <c r="K110" s="4">
        <v>0</v>
      </c>
      <c r="M110" s="4">
        <f t="shared" si="3"/>
        <v>143821232874</v>
      </c>
    </row>
    <row r="111" spans="1:13" ht="21" x14ac:dyDescent="0.25">
      <c r="A111" s="3" t="s">
        <v>165</v>
      </c>
      <c r="C111" s="4">
        <v>0</v>
      </c>
      <c r="E111" s="4">
        <v>0</v>
      </c>
      <c r="G111" s="4">
        <f t="shared" si="2"/>
        <v>0</v>
      </c>
      <c r="I111" s="4">
        <v>992309742899</v>
      </c>
      <c r="K111" s="4">
        <v>0</v>
      </c>
      <c r="M111" s="4">
        <f t="shared" si="3"/>
        <v>992309742899</v>
      </c>
    </row>
    <row r="112" spans="1:13" ht="21" x14ac:dyDescent="0.25">
      <c r="A112" s="3" t="s">
        <v>138</v>
      </c>
      <c r="C112" s="4">
        <v>0</v>
      </c>
      <c r="E112" s="4">
        <v>0</v>
      </c>
      <c r="G112" s="4">
        <f t="shared" si="2"/>
        <v>0</v>
      </c>
      <c r="I112" s="4">
        <v>63431506849</v>
      </c>
      <c r="K112" s="4">
        <v>0</v>
      </c>
      <c r="M112" s="4">
        <f t="shared" si="3"/>
        <v>63431506849</v>
      </c>
    </row>
    <row r="113" spans="1:13" ht="21" x14ac:dyDescent="0.25">
      <c r="A113" s="3" t="s">
        <v>143</v>
      </c>
      <c r="C113" s="4">
        <v>0</v>
      </c>
      <c r="E113" s="4">
        <v>0</v>
      </c>
      <c r="G113" s="4">
        <f t="shared" si="2"/>
        <v>0</v>
      </c>
      <c r="I113" s="4">
        <v>80350684930</v>
      </c>
      <c r="K113" s="4">
        <v>0</v>
      </c>
      <c r="M113" s="4">
        <f t="shared" si="3"/>
        <v>80350684930</v>
      </c>
    </row>
    <row r="114" spans="1:13" ht="21" x14ac:dyDescent="0.25">
      <c r="A114" s="3" t="s">
        <v>138</v>
      </c>
      <c r="C114" s="4">
        <v>0</v>
      </c>
      <c r="E114" s="4">
        <v>0</v>
      </c>
      <c r="G114" s="4">
        <f t="shared" si="2"/>
        <v>0</v>
      </c>
      <c r="I114" s="4">
        <v>41424657533</v>
      </c>
      <c r="K114" s="4">
        <v>0</v>
      </c>
      <c r="M114" s="4">
        <f t="shared" si="3"/>
        <v>41424657533</v>
      </c>
    </row>
    <row r="115" spans="1:13" ht="21" x14ac:dyDescent="0.25">
      <c r="A115" s="3" t="s">
        <v>169</v>
      </c>
      <c r="C115" s="4">
        <v>0</v>
      </c>
      <c r="E115" s="4">
        <v>0</v>
      </c>
      <c r="G115" s="4">
        <f t="shared" si="2"/>
        <v>0</v>
      </c>
      <c r="I115" s="4">
        <v>52569863011</v>
      </c>
      <c r="K115" s="4">
        <v>0</v>
      </c>
      <c r="M115" s="4">
        <f t="shared" si="3"/>
        <v>52569863011</v>
      </c>
    </row>
    <row r="116" spans="1:13" ht="21" x14ac:dyDescent="0.25">
      <c r="A116" s="3" t="s">
        <v>141</v>
      </c>
      <c r="C116" s="4">
        <v>0</v>
      </c>
      <c r="E116" s="4">
        <v>0</v>
      </c>
      <c r="G116" s="4">
        <f t="shared" si="2"/>
        <v>0</v>
      </c>
      <c r="I116" s="4">
        <v>51608219176</v>
      </c>
      <c r="K116" s="4">
        <v>0</v>
      </c>
      <c r="M116" s="4">
        <f t="shared" si="3"/>
        <v>51608219176</v>
      </c>
    </row>
    <row r="117" spans="1:13" ht="21" x14ac:dyDescent="0.25">
      <c r="A117" s="3" t="s">
        <v>169</v>
      </c>
      <c r="C117" s="4">
        <v>0</v>
      </c>
      <c r="E117" s="4">
        <v>0</v>
      </c>
      <c r="G117" s="4">
        <f t="shared" si="2"/>
        <v>0</v>
      </c>
      <c r="I117" s="4">
        <v>32824109587</v>
      </c>
      <c r="K117" s="4">
        <v>0</v>
      </c>
      <c r="M117" s="4">
        <f t="shared" si="3"/>
        <v>32824109587</v>
      </c>
    </row>
    <row r="118" spans="1:13" ht="21" x14ac:dyDescent="0.25">
      <c r="A118" s="3" t="s">
        <v>132</v>
      </c>
      <c r="C118" s="4">
        <v>0</v>
      </c>
      <c r="E118" s="4">
        <v>0</v>
      </c>
      <c r="G118" s="4">
        <f t="shared" si="2"/>
        <v>0</v>
      </c>
      <c r="I118" s="4">
        <v>76808219175</v>
      </c>
      <c r="K118" s="4">
        <v>0</v>
      </c>
      <c r="M118" s="4">
        <f t="shared" si="3"/>
        <v>76808219175</v>
      </c>
    </row>
    <row r="119" spans="1:13" ht="21" x14ac:dyDescent="0.25">
      <c r="A119" s="3" t="s">
        <v>141</v>
      </c>
      <c r="C119" s="4">
        <v>26506849311</v>
      </c>
      <c r="E119" s="4">
        <v>5237832</v>
      </c>
      <c r="G119" s="4">
        <f t="shared" si="2"/>
        <v>26501611479</v>
      </c>
      <c r="I119" s="4">
        <v>146780821898</v>
      </c>
      <c r="K119" s="4">
        <v>180382351</v>
      </c>
      <c r="M119" s="4">
        <f t="shared" si="3"/>
        <v>146600439547</v>
      </c>
    </row>
    <row r="120" spans="1:13" ht="21" x14ac:dyDescent="0.25">
      <c r="A120" s="3" t="s">
        <v>169</v>
      </c>
      <c r="C120" s="4">
        <v>0</v>
      </c>
      <c r="E120" s="4">
        <v>0</v>
      </c>
      <c r="G120" s="4">
        <f t="shared" si="2"/>
        <v>0</v>
      </c>
      <c r="I120" s="4">
        <v>31670136984</v>
      </c>
      <c r="K120" s="4">
        <v>0</v>
      </c>
      <c r="M120" s="4">
        <f t="shared" si="3"/>
        <v>31670136984</v>
      </c>
    </row>
    <row r="121" spans="1:13" ht="21" x14ac:dyDescent="0.25">
      <c r="A121" s="3" t="s">
        <v>146</v>
      </c>
      <c r="C121" s="4">
        <v>0</v>
      </c>
      <c r="E121" s="4">
        <v>0</v>
      </c>
      <c r="G121" s="4">
        <f t="shared" si="2"/>
        <v>0</v>
      </c>
      <c r="I121" s="4">
        <v>32794520547</v>
      </c>
      <c r="K121" s="4">
        <v>0</v>
      </c>
      <c r="M121" s="4">
        <f t="shared" si="3"/>
        <v>32794520547</v>
      </c>
    </row>
    <row r="122" spans="1:13" ht="21" x14ac:dyDescent="0.25">
      <c r="A122" s="3" t="s">
        <v>141</v>
      </c>
      <c r="C122" s="4">
        <v>21161643844</v>
      </c>
      <c r="E122" s="4">
        <v>4018181</v>
      </c>
      <c r="G122" s="4">
        <f t="shared" si="2"/>
        <v>21157625663</v>
      </c>
      <c r="I122" s="4">
        <v>114663013691</v>
      </c>
      <c r="K122" s="4">
        <v>141310629</v>
      </c>
      <c r="M122" s="4">
        <f t="shared" si="3"/>
        <v>114521703062</v>
      </c>
    </row>
    <row r="123" spans="1:13" ht="21" x14ac:dyDescent="0.25">
      <c r="A123" s="3" t="s">
        <v>169</v>
      </c>
      <c r="C123" s="4">
        <v>0</v>
      </c>
      <c r="E123" s="4">
        <v>0</v>
      </c>
      <c r="G123" s="4">
        <f t="shared" si="2"/>
        <v>0</v>
      </c>
      <c r="I123" s="4">
        <v>94882191778</v>
      </c>
      <c r="K123" s="4">
        <v>0</v>
      </c>
      <c r="M123" s="4">
        <f t="shared" si="3"/>
        <v>94882191778</v>
      </c>
    </row>
    <row r="124" spans="1:13" ht="21" x14ac:dyDescent="0.25">
      <c r="A124" s="3" t="s">
        <v>132</v>
      </c>
      <c r="C124" s="4">
        <v>0</v>
      </c>
      <c r="E124" s="4">
        <v>0</v>
      </c>
      <c r="G124" s="4">
        <f t="shared" si="2"/>
        <v>0</v>
      </c>
      <c r="I124" s="4">
        <v>82849315066</v>
      </c>
      <c r="K124" s="4">
        <v>0</v>
      </c>
      <c r="M124" s="4">
        <f t="shared" si="3"/>
        <v>82849315066</v>
      </c>
    </row>
    <row r="125" spans="1:13" ht="21" x14ac:dyDescent="0.25">
      <c r="A125" s="3" t="s">
        <v>146</v>
      </c>
      <c r="C125" s="4">
        <v>0</v>
      </c>
      <c r="E125" s="4">
        <v>0</v>
      </c>
      <c r="G125" s="4">
        <f t="shared" si="2"/>
        <v>0</v>
      </c>
      <c r="I125" s="4">
        <v>30205479451</v>
      </c>
      <c r="K125" s="4">
        <v>0</v>
      </c>
      <c r="M125" s="4">
        <f t="shared" si="3"/>
        <v>30205479451</v>
      </c>
    </row>
    <row r="126" spans="1:13" ht="21" x14ac:dyDescent="0.25">
      <c r="A126" s="3" t="s">
        <v>169</v>
      </c>
      <c r="C126" s="4">
        <v>0</v>
      </c>
      <c r="E126" s="4">
        <v>0</v>
      </c>
      <c r="G126" s="4">
        <f t="shared" si="2"/>
        <v>0</v>
      </c>
      <c r="I126" s="4">
        <v>30772602738</v>
      </c>
      <c r="K126" s="4">
        <v>0</v>
      </c>
      <c r="M126" s="4">
        <f t="shared" si="3"/>
        <v>30772602738</v>
      </c>
    </row>
    <row r="127" spans="1:13" ht="21" x14ac:dyDescent="0.25">
      <c r="A127" s="3" t="s">
        <v>148</v>
      </c>
      <c r="C127" s="4">
        <v>0</v>
      </c>
      <c r="E127" s="4">
        <v>0</v>
      </c>
      <c r="G127" s="4">
        <f t="shared" si="2"/>
        <v>0</v>
      </c>
      <c r="I127" s="4">
        <v>79224657532</v>
      </c>
      <c r="K127" s="4">
        <v>0</v>
      </c>
      <c r="M127" s="4">
        <f t="shared" si="3"/>
        <v>79224657532</v>
      </c>
    </row>
    <row r="128" spans="1:13" ht="21" x14ac:dyDescent="0.25">
      <c r="A128" s="3" t="s">
        <v>175</v>
      </c>
      <c r="C128" s="4">
        <v>0</v>
      </c>
      <c r="E128" s="4">
        <v>0</v>
      </c>
      <c r="G128" s="4">
        <f t="shared" si="2"/>
        <v>0</v>
      </c>
      <c r="I128" s="4">
        <v>63086301369</v>
      </c>
      <c r="K128" s="4">
        <v>0</v>
      </c>
      <c r="M128" s="4">
        <f t="shared" si="3"/>
        <v>63086301369</v>
      </c>
    </row>
    <row r="129" spans="1:13" ht="21" x14ac:dyDescent="0.25">
      <c r="A129" s="3" t="s">
        <v>145</v>
      </c>
      <c r="C129" s="4">
        <v>0</v>
      </c>
      <c r="E129" s="4">
        <v>0</v>
      </c>
      <c r="G129" s="4">
        <f t="shared" si="2"/>
        <v>0</v>
      </c>
      <c r="I129" s="4">
        <v>414936986665</v>
      </c>
      <c r="K129" s="4">
        <v>0</v>
      </c>
      <c r="M129" s="4">
        <f t="shared" si="3"/>
        <v>414936986665</v>
      </c>
    </row>
    <row r="130" spans="1:13" ht="21" x14ac:dyDescent="0.25">
      <c r="A130" s="3" t="s">
        <v>163</v>
      </c>
      <c r="C130" s="4">
        <v>0</v>
      </c>
      <c r="E130" s="4">
        <v>0</v>
      </c>
      <c r="G130" s="4">
        <f t="shared" si="2"/>
        <v>0</v>
      </c>
      <c r="I130" s="4">
        <v>762663504</v>
      </c>
      <c r="K130" s="4">
        <v>0</v>
      </c>
      <c r="M130" s="4">
        <f t="shared" si="3"/>
        <v>762663504</v>
      </c>
    </row>
    <row r="131" spans="1:13" ht="21" x14ac:dyDescent="0.25">
      <c r="A131" s="3" t="s">
        <v>138</v>
      </c>
      <c r="C131" s="4">
        <v>0</v>
      </c>
      <c r="E131" s="4">
        <v>0</v>
      </c>
      <c r="G131" s="4">
        <f t="shared" si="2"/>
        <v>0</v>
      </c>
      <c r="I131" s="4">
        <v>190726027397</v>
      </c>
      <c r="K131" s="4">
        <v>0</v>
      </c>
      <c r="M131" s="4">
        <f t="shared" si="3"/>
        <v>190726027397</v>
      </c>
    </row>
    <row r="132" spans="1:13" ht="21" x14ac:dyDescent="0.25">
      <c r="A132" s="3" t="s">
        <v>169</v>
      </c>
      <c r="C132" s="4">
        <v>0</v>
      </c>
      <c r="E132" s="4">
        <v>0</v>
      </c>
      <c r="G132" s="4">
        <f t="shared" si="2"/>
        <v>0</v>
      </c>
      <c r="I132" s="4">
        <v>29917808216</v>
      </c>
      <c r="K132" s="4">
        <v>0</v>
      </c>
      <c r="M132" s="4">
        <f t="shared" si="3"/>
        <v>29917808216</v>
      </c>
    </row>
    <row r="133" spans="1:13" ht="21" x14ac:dyDescent="0.25">
      <c r="A133" s="3" t="s">
        <v>142</v>
      </c>
      <c r="C133" s="4">
        <v>39595890415</v>
      </c>
      <c r="E133" s="4">
        <v>6102298</v>
      </c>
      <c r="G133" s="4">
        <f t="shared" si="2"/>
        <v>39589788117</v>
      </c>
      <c r="I133" s="4">
        <v>209815068484</v>
      </c>
      <c r="K133" s="4">
        <v>223184132</v>
      </c>
      <c r="M133" s="4">
        <f t="shared" si="3"/>
        <v>209591884352</v>
      </c>
    </row>
    <row r="134" spans="1:13" ht="21" x14ac:dyDescent="0.25">
      <c r="A134" s="3" t="s">
        <v>132</v>
      </c>
      <c r="C134" s="4">
        <v>0</v>
      </c>
      <c r="E134" s="4">
        <v>0</v>
      </c>
      <c r="G134" s="4">
        <f t="shared" si="2"/>
        <v>0</v>
      </c>
      <c r="I134" s="4">
        <v>143260273969</v>
      </c>
      <c r="K134" s="4">
        <v>0</v>
      </c>
      <c r="M134" s="4">
        <f t="shared" si="3"/>
        <v>143260273969</v>
      </c>
    </row>
    <row r="135" spans="1:13" ht="21" x14ac:dyDescent="0.25">
      <c r="A135" s="3" t="s">
        <v>141</v>
      </c>
      <c r="C135" s="4">
        <v>0</v>
      </c>
      <c r="E135" s="4">
        <v>0</v>
      </c>
      <c r="G135" s="4">
        <f t="shared" si="2"/>
        <v>0</v>
      </c>
      <c r="I135" s="4">
        <v>277238356157</v>
      </c>
      <c r="K135" s="4">
        <v>0</v>
      </c>
      <c r="M135" s="4">
        <f t="shared" si="3"/>
        <v>277238356157</v>
      </c>
    </row>
    <row r="136" spans="1:13" ht="21" x14ac:dyDescent="0.25">
      <c r="A136" s="3" t="s">
        <v>136</v>
      </c>
      <c r="C136" s="4">
        <v>0</v>
      </c>
      <c r="E136" s="4">
        <v>0</v>
      </c>
      <c r="G136" s="4">
        <f t="shared" si="2"/>
        <v>0</v>
      </c>
      <c r="I136" s="4">
        <v>104712328765</v>
      </c>
      <c r="K136" s="4">
        <v>0</v>
      </c>
      <c r="M136" s="4">
        <f t="shared" si="3"/>
        <v>104712328765</v>
      </c>
    </row>
    <row r="137" spans="1:13" ht="21" x14ac:dyDescent="0.25">
      <c r="A137" s="3" t="s">
        <v>132</v>
      </c>
      <c r="C137" s="4">
        <v>0</v>
      </c>
      <c r="E137" s="4">
        <v>0</v>
      </c>
      <c r="G137" s="4">
        <f t="shared" ref="G137:G200" si="4">C137-E137</f>
        <v>0</v>
      </c>
      <c r="I137" s="4">
        <v>13980821917</v>
      </c>
      <c r="K137" s="4">
        <v>0</v>
      </c>
      <c r="M137" s="4">
        <f t="shared" ref="M137:M200" si="5">I137-K137</f>
        <v>13980821917</v>
      </c>
    </row>
    <row r="138" spans="1:13" ht="21" x14ac:dyDescent="0.25">
      <c r="A138" s="3" t="s">
        <v>139</v>
      </c>
      <c r="C138" s="4">
        <v>0</v>
      </c>
      <c r="E138" s="4">
        <v>0</v>
      </c>
      <c r="G138" s="4">
        <f t="shared" si="4"/>
        <v>0</v>
      </c>
      <c r="I138" s="4">
        <v>332219178081</v>
      </c>
      <c r="K138" s="4">
        <v>0</v>
      </c>
      <c r="M138" s="4">
        <f t="shared" si="5"/>
        <v>332219178081</v>
      </c>
    </row>
    <row r="139" spans="1:13" ht="21" x14ac:dyDescent="0.25">
      <c r="A139" s="3" t="s">
        <v>136</v>
      </c>
      <c r="C139" s="4">
        <v>0</v>
      </c>
      <c r="E139" s="4">
        <v>0</v>
      </c>
      <c r="G139" s="4">
        <f t="shared" si="4"/>
        <v>0</v>
      </c>
      <c r="I139" s="4">
        <v>174221381630</v>
      </c>
      <c r="K139" s="4">
        <v>0</v>
      </c>
      <c r="M139" s="4">
        <f t="shared" si="5"/>
        <v>174221381630</v>
      </c>
    </row>
    <row r="140" spans="1:13" ht="21" x14ac:dyDescent="0.25">
      <c r="A140" s="3" t="s">
        <v>132</v>
      </c>
      <c r="C140" s="4">
        <v>0</v>
      </c>
      <c r="E140" s="4">
        <v>0</v>
      </c>
      <c r="G140" s="4">
        <f t="shared" si="4"/>
        <v>0</v>
      </c>
      <c r="I140" s="4">
        <v>16915068493</v>
      </c>
      <c r="K140" s="4">
        <v>0</v>
      </c>
      <c r="M140" s="4">
        <f t="shared" si="5"/>
        <v>16915068493</v>
      </c>
    </row>
    <row r="141" spans="1:13" ht="21" x14ac:dyDescent="0.25">
      <c r="A141" s="3" t="s">
        <v>141</v>
      </c>
      <c r="C141" s="4">
        <v>49816438349</v>
      </c>
      <c r="E141" s="4">
        <v>5621099</v>
      </c>
      <c r="G141" s="4">
        <f t="shared" si="4"/>
        <v>49810817250</v>
      </c>
      <c r="I141" s="4">
        <v>242028767104</v>
      </c>
      <c r="K141" s="4">
        <v>188794476</v>
      </c>
      <c r="M141" s="4">
        <f t="shared" si="5"/>
        <v>241839972628</v>
      </c>
    </row>
    <row r="142" spans="1:13" ht="21" x14ac:dyDescent="0.25">
      <c r="A142" s="3" t="s">
        <v>136</v>
      </c>
      <c r="C142" s="4">
        <v>0</v>
      </c>
      <c r="E142" s="4">
        <v>0</v>
      </c>
      <c r="G142" s="4">
        <f t="shared" si="4"/>
        <v>0</v>
      </c>
      <c r="I142" s="4">
        <v>95338356159</v>
      </c>
      <c r="K142" s="4">
        <v>0</v>
      </c>
      <c r="M142" s="4">
        <f t="shared" si="5"/>
        <v>95338356159</v>
      </c>
    </row>
    <row r="143" spans="1:13" ht="21" x14ac:dyDescent="0.25">
      <c r="A143" s="3" t="s">
        <v>132</v>
      </c>
      <c r="C143" s="4">
        <v>0</v>
      </c>
      <c r="E143" s="4">
        <v>0</v>
      </c>
      <c r="G143" s="4">
        <f t="shared" si="4"/>
        <v>0</v>
      </c>
      <c r="I143" s="4">
        <v>59547945204</v>
      </c>
      <c r="K143" s="4">
        <v>0</v>
      </c>
      <c r="M143" s="4">
        <f t="shared" si="5"/>
        <v>59547945204</v>
      </c>
    </row>
    <row r="144" spans="1:13" ht="21" x14ac:dyDescent="0.25">
      <c r="A144" s="3" t="s">
        <v>132</v>
      </c>
      <c r="C144" s="4">
        <v>0</v>
      </c>
      <c r="E144" s="4">
        <v>0</v>
      </c>
      <c r="G144" s="4">
        <f t="shared" si="4"/>
        <v>0</v>
      </c>
      <c r="I144" s="4">
        <v>176745205479</v>
      </c>
      <c r="K144" s="4">
        <v>0</v>
      </c>
      <c r="M144" s="4">
        <f t="shared" si="5"/>
        <v>176745205479</v>
      </c>
    </row>
    <row r="145" spans="1:13" ht="21" x14ac:dyDescent="0.25">
      <c r="A145" s="3" t="s">
        <v>141</v>
      </c>
      <c r="C145" s="4">
        <v>0</v>
      </c>
      <c r="E145" s="4">
        <v>0</v>
      </c>
      <c r="G145" s="4">
        <f t="shared" si="4"/>
        <v>0</v>
      </c>
      <c r="I145" s="4">
        <v>441815068489</v>
      </c>
      <c r="K145" s="4">
        <v>0</v>
      </c>
      <c r="M145" s="4">
        <f t="shared" si="5"/>
        <v>441815068489</v>
      </c>
    </row>
    <row r="146" spans="1:13" ht="21" x14ac:dyDescent="0.25">
      <c r="A146" s="3" t="s">
        <v>148</v>
      </c>
      <c r="C146" s="4">
        <v>0</v>
      </c>
      <c r="E146" s="4">
        <v>0</v>
      </c>
      <c r="G146" s="4">
        <f t="shared" si="4"/>
        <v>0</v>
      </c>
      <c r="I146" s="4">
        <v>129797260273</v>
      </c>
      <c r="K146" s="4">
        <v>0</v>
      </c>
      <c r="M146" s="4">
        <f t="shared" si="5"/>
        <v>129797260273</v>
      </c>
    </row>
    <row r="147" spans="1:13" ht="21" x14ac:dyDescent="0.25">
      <c r="A147" s="3" t="s">
        <v>132</v>
      </c>
      <c r="C147" s="4">
        <v>0</v>
      </c>
      <c r="E147" s="4">
        <v>0</v>
      </c>
      <c r="G147" s="4">
        <f t="shared" si="4"/>
        <v>0</v>
      </c>
      <c r="I147" s="4">
        <v>201945205480</v>
      </c>
      <c r="K147" s="4">
        <v>0</v>
      </c>
      <c r="M147" s="4">
        <f t="shared" si="5"/>
        <v>201945205480</v>
      </c>
    </row>
    <row r="148" spans="1:13" ht="21" x14ac:dyDescent="0.25">
      <c r="A148" s="3" t="s">
        <v>136</v>
      </c>
      <c r="C148" s="4">
        <v>0</v>
      </c>
      <c r="E148" s="4">
        <v>0</v>
      </c>
      <c r="G148" s="4">
        <f t="shared" si="4"/>
        <v>0</v>
      </c>
      <c r="I148" s="4">
        <v>117282191777</v>
      </c>
      <c r="K148" s="4">
        <v>0</v>
      </c>
      <c r="M148" s="4">
        <f t="shared" si="5"/>
        <v>117282191777</v>
      </c>
    </row>
    <row r="149" spans="1:13" ht="21" x14ac:dyDescent="0.25">
      <c r="A149" s="3" t="s">
        <v>136</v>
      </c>
      <c r="C149" s="4">
        <v>0</v>
      </c>
      <c r="E149" s="4">
        <v>0</v>
      </c>
      <c r="G149" s="4">
        <f t="shared" si="4"/>
        <v>0</v>
      </c>
      <c r="I149" s="4">
        <v>257720547940</v>
      </c>
      <c r="K149" s="4">
        <v>0</v>
      </c>
      <c r="M149" s="4">
        <f t="shared" si="5"/>
        <v>257720547940</v>
      </c>
    </row>
    <row r="150" spans="1:13" ht="21" x14ac:dyDescent="0.25">
      <c r="A150" s="3" t="s">
        <v>143</v>
      </c>
      <c r="C150" s="4">
        <v>78945205479</v>
      </c>
      <c r="E150" s="4">
        <v>0</v>
      </c>
      <c r="G150" s="4">
        <f t="shared" si="4"/>
        <v>78945205479</v>
      </c>
      <c r="I150" s="4">
        <v>336690410944</v>
      </c>
      <c r="K150" s="4">
        <v>0</v>
      </c>
      <c r="M150" s="4">
        <f t="shared" si="5"/>
        <v>336690410944</v>
      </c>
    </row>
    <row r="151" spans="1:13" ht="21" x14ac:dyDescent="0.25">
      <c r="A151" s="3" t="s">
        <v>136</v>
      </c>
      <c r="C151" s="4">
        <v>0</v>
      </c>
      <c r="E151" s="4">
        <v>0</v>
      </c>
      <c r="G151" s="4">
        <f t="shared" si="4"/>
        <v>0</v>
      </c>
      <c r="I151" s="4">
        <v>1348305753420</v>
      </c>
      <c r="K151" s="4">
        <v>0</v>
      </c>
      <c r="M151" s="4">
        <f t="shared" si="5"/>
        <v>1348305753420</v>
      </c>
    </row>
    <row r="152" spans="1:13" ht="21" x14ac:dyDescent="0.25">
      <c r="A152" s="3" t="s">
        <v>132</v>
      </c>
      <c r="C152" s="4">
        <v>0</v>
      </c>
      <c r="E152" s="4">
        <v>0</v>
      </c>
      <c r="G152" s="4">
        <f t="shared" si="4"/>
        <v>0</v>
      </c>
      <c r="I152" s="4">
        <v>134630136985</v>
      </c>
      <c r="K152" s="4">
        <v>0</v>
      </c>
      <c r="M152" s="4">
        <f t="shared" si="5"/>
        <v>134630136985</v>
      </c>
    </row>
    <row r="153" spans="1:13" ht="21" x14ac:dyDescent="0.25">
      <c r="A153" s="3" t="s">
        <v>141</v>
      </c>
      <c r="C153" s="4">
        <v>79027397260</v>
      </c>
      <c r="E153" s="4">
        <v>8709195</v>
      </c>
      <c r="G153" s="4">
        <f t="shared" si="4"/>
        <v>79018688065</v>
      </c>
      <c r="I153" s="4">
        <v>336657534235</v>
      </c>
      <c r="K153" s="4">
        <v>411833003</v>
      </c>
      <c r="M153" s="4">
        <f t="shared" si="5"/>
        <v>336245701232</v>
      </c>
    </row>
    <row r="154" spans="1:13" ht="21" x14ac:dyDescent="0.25">
      <c r="A154" s="3" t="s">
        <v>144</v>
      </c>
      <c r="C154" s="4">
        <v>864</v>
      </c>
      <c r="E154" s="4">
        <v>0</v>
      </c>
      <c r="G154" s="4">
        <f t="shared" si="4"/>
        <v>864</v>
      </c>
      <c r="I154" s="4">
        <v>2668</v>
      </c>
      <c r="K154" s="4">
        <v>0</v>
      </c>
      <c r="M154" s="4">
        <f t="shared" si="5"/>
        <v>2668</v>
      </c>
    </row>
    <row r="155" spans="1:13" ht="21" x14ac:dyDescent="0.25">
      <c r="A155" s="3" t="s">
        <v>148</v>
      </c>
      <c r="C155" s="4">
        <v>0</v>
      </c>
      <c r="E155" s="4">
        <v>0</v>
      </c>
      <c r="G155" s="4">
        <f t="shared" si="4"/>
        <v>0</v>
      </c>
      <c r="I155" s="4">
        <v>52816438356</v>
      </c>
      <c r="K155" s="4">
        <v>0</v>
      </c>
      <c r="M155" s="4">
        <f t="shared" si="5"/>
        <v>52816438356</v>
      </c>
    </row>
    <row r="156" spans="1:13" ht="21" x14ac:dyDescent="0.25">
      <c r="A156" s="3" t="s">
        <v>145</v>
      </c>
      <c r="C156" s="4">
        <v>105369863319</v>
      </c>
      <c r="E156" s="4">
        <v>10320188</v>
      </c>
      <c r="G156" s="4">
        <f t="shared" si="4"/>
        <v>105359543131</v>
      </c>
      <c r="I156" s="4">
        <v>1016108219432</v>
      </c>
      <c r="K156" s="4">
        <v>447757905</v>
      </c>
      <c r="M156" s="4">
        <f t="shared" si="5"/>
        <v>1015660461527</v>
      </c>
    </row>
    <row r="157" spans="1:13" ht="21" x14ac:dyDescent="0.25">
      <c r="A157" s="3" t="s">
        <v>138</v>
      </c>
      <c r="C157" s="4">
        <v>84143835930</v>
      </c>
      <c r="E157" s="4">
        <v>1</v>
      </c>
      <c r="G157" s="4">
        <f t="shared" si="4"/>
        <v>84143835929</v>
      </c>
      <c r="I157" s="4">
        <v>841395205734</v>
      </c>
      <c r="K157" s="4">
        <v>355418146</v>
      </c>
      <c r="M157" s="4">
        <f t="shared" si="5"/>
        <v>841039787588</v>
      </c>
    </row>
    <row r="158" spans="1:13" ht="21" x14ac:dyDescent="0.25">
      <c r="A158" s="3" t="s">
        <v>148</v>
      </c>
      <c r="C158" s="4">
        <v>0</v>
      </c>
      <c r="E158" s="4">
        <v>0</v>
      </c>
      <c r="G158" s="4">
        <f t="shared" si="4"/>
        <v>0</v>
      </c>
      <c r="I158" s="4">
        <v>353317808218</v>
      </c>
      <c r="K158" s="4">
        <v>0</v>
      </c>
      <c r="M158" s="4">
        <f t="shared" si="5"/>
        <v>353317808218</v>
      </c>
    </row>
    <row r="159" spans="1:13" ht="21" x14ac:dyDescent="0.25">
      <c r="A159" s="3" t="s">
        <v>146</v>
      </c>
      <c r="C159" s="4">
        <v>109207534275</v>
      </c>
      <c r="E159" s="4">
        <v>8268618</v>
      </c>
      <c r="G159" s="4">
        <f t="shared" si="4"/>
        <v>109199265657</v>
      </c>
      <c r="I159" s="4">
        <v>456613698628</v>
      </c>
      <c r="K159" s="4">
        <v>462110250</v>
      </c>
      <c r="M159" s="4">
        <f t="shared" si="5"/>
        <v>456151588378</v>
      </c>
    </row>
    <row r="160" spans="1:13" ht="21" x14ac:dyDescent="0.25">
      <c r="A160" s="3" t="s">
        <v>132</v>
      </c>
      <c r="C160" s="4">
        <v>0</v>
      </c>
      <c r="E160" s="4">
        <v>0</v>
      </c>
      <c r="G160" s="4">
        <f t="shared" si="4"/>
        <v>0</v>
      </c>
      <c r="I160" s="4">
        <v>138945205478</v>
      </c>
      <c r="K160" s="4">
        <v>0</v>
      </c>
      <c r="M160" s="4">
        <f t="shared" si="5"/>
        <v>138945205478</v>
      </c>
    </row>
    <row r="161" spans="1:13" ht="21" x14ac:dyDescent="0.25">
      <c r="A161" s="3" t="s">
        <v>132</v>
      </c>
      <c r="C161" s="4">
        <v>0</v>
      </c>
      <c r="E161" s="4">
        <v>0</v>
      </c>
      <c r="G161" s="4">
        <f t="shared" si="4"/>
        <v>0</v>
      </c>
      <c r="I161" s="4">
        <v>85956164385</v>
      </c>
      <c r="K161" s="4">
        <v>0</v>
      </c>
      <c r="M161" s="4">
        <f t="shared" si="5"/>
        <v>85956164385</v>
      </c>
    </row>
    <row r="162" spans="1:13" ht="21" x14ac:dyDescent="0.25">
      <c r="A162" s="3" t="s">
        <v>132</v>
      </c>
      <c r="C162" s="4">
        <v>0</v>
      </c>
      <c r="E162" s="4">
        <v>0</v>
      </c>
      <c r="G162" s="4">
        <f t="shared" si="4"/>
        <v>0</v>
      </c>
      <c r="I162" s="4">
        <v>183649315068</v>
      </c>
      <c r="K162" s="4">
        <v>0</v>
      </c>
      <c r="M162" s="4">
        <f t="shared" si="5"/>
        <v>183649315068</v>
      </c>
    </row>
    <row r="163" spans="1:13" ht="21" x14ac:dyDescent="0.25">
      <c r="A163" s="3" t="s">
        <v>132</v>
      </c>
      <c r="C163" s="4">
        <v>0</v>
      </c>
      <c r="E163" s="4">
        <v>0</v>
      </c>
      <c r="G163" s="4">
        <f t="shared" si="4"/>
        <v>0</v>
      </c>
      <c r="I163" s="4">
        <v>84618493148</v>
      </c>
      <c r="K163" s="4">
        <v>0</v>
      </c>
      <c r="M163" s="4">
        <f t="shared" si="5"/>
        <v>84618493148</v>
      </c>
    </row>
    <row r="164" spans="1:13" ht="21" x14ac:dyDescent="0.25">
      <c r="A164" s="3" t="s">
        <v>132</v>
      </c>
      <c r="C164" s="4">
        <v>0</v>
      </c>
      <c r="E164" s="4">
        <v>0</v>
      </c>
      <c r="G164" s="4">
        <f t="shared" si="4"/>
        <v>0</v>
      </c>
      <c r="I164" s="4">
        <v>23862328765</v>
      </c>
      <c r="K164" s="4">
        <v>0</v>
      </c>
      <c r="M164" s="4">
        <f t="shared" si="5"/>
        <v>23862328765</v>
      </c>
    </row>
    <row r="165" spans="1:13" ht="21" x14ac:dyDescent="0.25">
      <c r="A165" s="3" t="s">
        <v>148</v>
      </c>
      <c r="C165" s="4">
        <v>0</v>
      </c>
      <c r="E165" s="4">
        <v>0</v>
      </c>
      <c r="G165" s="4">
        <f t="shared" si="4"/>
        <v>0</v>
      </c>
      <c r="I165" s="4">
        <v>163972602740</v>
      </c>
      <c r="K165" s="4">
        <v>0</v>
      </c>
      <c r="M165" s="4">
        <f t="shared" si="5"/>
        <v>163972602740</v>
      </c>
    </row>
    <row r="166" spans="1:13" ht="21" x14ac:dyDescent="0.25">
      <c r="A166" s="3" t="s">
        <v>132</v>
      </c>
      <c r="C166" s="4">
        <v>0</v>
      </c>
      <c r="E166" s="4">
        <v>0</v>
      </c>
      <c r="G166" s="4">
        <f t="shared" si="4"/>
        <v>0</v>
      </c>
      <c r="I166" s="4">
        <v>121339726025</v>
      </c>
      <c r="K166" s="4">
        <v>0</v>
      </c>
      <c r="M166" s="4">
        <f t="shared" si="5"/>
        <v>121339726025</v>
      </c>
    </row>
    <row r="167" spans="1:13" ht="21" x14ac:dyDescent="0.25">
      <c r="A167" s="3" t="s">
        <v>136</v>
      </c>
      <c r="C167" s="4">
        <v>35506849290</v>
      </c>
      <c r="E167" s="4">
        <v>0</v>
      </c>
      <c r="G167" s="4">
        <f t="shared" si="4"/>
        <v>35506849290</v>
      </c>
      <c r="I167" s="4">
        <v>215519178035</v>
      </c>
      <c r="K167" s="4">
        <v>0</v>
      </c>
      <c r="M167" s="4">
        <f t="shared" si="5"/>
        <v>215519178035</v>
      </c>
    </row>
    <row r="168" spans="1:13" ht="21" x14ac:dyDescent="0.25">
      <c r="A168" s="3" t="s">
        <v>143</v>
      </c>
      <c r="C168" s="4">
        <v>0</v>
      </c>
      <c r="E168" s="4">
        <v>0</v>
      </c>
      <c r="G168" s="4">
        <f t="shared" si="4"/>
        <v>0</v>
      </c>
      <c r="I168" s="4">
        <v>99002739723</v>
      </c>
      <c r="K168" s="4">
        <v>0</v>
      </c>
      <c r="M168" s="4">
        <f t="shared" si="5"/>
        <v>99002739723</v>
      </c>
    </row>
    <row r="169" spans="1:13" ht="21" x14ac:dyDescent="0.25">
      <c r="A169" s="3" t="s">
        <v>139</v>
      </c>
      <c r="C169" s="4">
        <v>21205479450</v>
      </c>
      <c r="E169" s="4">
        <v>0</v>
      </c>
      <c r="G169" s="4">
        <f t="shared" si="4"/>
        <v>21205479450</v>
      </c>
      <c r="I169" s="4">
        <v>72098630130</v>
      </c>
      <c r="K169" s="4">
        <v>0</v>
      </c>
      <c r="M169" s="4">
        <f t="shared" si="5"/>
        <v>72098630130</v>
      </c>
    </row>
    <row r="170" spans="1:13" ht="21" x14ac:dyDescent="0.25">
      <c r="A170" s="3" t="s">
        <v>141</v>
      </c>
      <c r="C170" s="4">
        <v>48471780817</v>
      </c>
      <c r="E170" s="4">
        <v>10501107</v>
      </c>
      <c r="G170" s="4">
        <f t="shared" si="4"/>
        <v>48461279710</v>
      </c>
      <c r="I170" s="4">
        <v>160318356151</v>
      </c>
      <c r="K170" s="4">
        <v>298705380</v>
      </c>
      <c r="M170" s="4">
        <f t="shared" si="5"/>
        <v>160019650771</v>
      </c>
    </row>
    <row r="171" spans="1:13" ht="21" x14ac:dyDescent="0.25">
      <c r="A171" s="3" t="s">
        <v>139</v>
      </c>
      <c r="C171" s="4">
        <v>45616438350</v>
      </c>
      <c r="E171" s="4">
        <v>0</v>
      </c>
      <c r="G171" s="4">
        <f t="shared" si="4"/>
        <v>45616438350</v>
      </c>
      <c r="I171" s="4">
        <v>150534246555</v>
      </c>
      <c r="K171" s="4">
        <v>0</v>
      </c>
      <c r="M171" s="4">
        <f t="shared" si="5"/>
        <v>150534246555</v>
      </c>
    </row>
    <row r="172" spans="1:13" ht="21" x14ac:dyDescent="0.25">
      <c r="A172" s="3" t="s">
        <v>139</v>
      </c>
      <c r="C172" s="4">
        <v>123287671230</v>
      </c>
      <c r="E172" s="4">
        <v>0</v>
      </c>
      <c r="G172" s="4">
        <f t="shared" si="4"/>
        <v>123287671230</v>
      </c>
      <c r="I172" s="4">
        <v>402739726018</v>
      </c>
      <c r="K172" s="4">
        <v>0</v>
      </c>
      <c r="M172" s="4">
        <f t="shared" si="5"/>
        <v>402739726018</v>
      </c>
    </row>
    <row r="173" spans="1:13" ht="21" x14ac:dyDescent="0.25">
      <c r="A173" s="3" t="s">
        <v>139</v>
      </c>
      <c r="C173" s="4">
        <v>110958904080</v>
      </c>
      <c r="E173" s="4">
        <v>0</v>
      </c>
      <c r="G173" s="4">
        <f t="shared" si="4"/>
        <v>110958904080</v>
      </c>
      <c r="I173" s="4">
        <v>351369862920</v>
      </c>
      <c r="K173" s="4">
        <v>0</v>
      </c>
      <c r="M173" s="4">
        <f t="shared" si="5"/>
        <v>351369862920</v>
      </c>
    </row>
    <row r="174" spans="1:13" ht="21" x14ac:dyDescent="0.25">
      <c r="A174" s="3" t="s">
        <v>132</v>
      </c>
      <c r="C174" s="4">
        <v>0</v>
      </c>
      <c r="E174" s="4">
        <v>0</v>
      </c>
      <c r="G174" s="4">
        <f t="shared" si="4"/>
        <v>0</v>
      </c>
      <c r="I174" s="4">
        <v>17993835613</v>
      </c>
      <c r="K174" s="4">
        <v>0</v>
      </c>
      <c r="M174" s="4">
        <f t="shared" si="5"/>
        <v>17993835613</v>
      </c>
    </row>
    <row r="175" spans="1:13" ht="21" x14ac:dyDescent="0.25">
      <c r="A175" s="3" t="s">
        <v>139</v>
      </c>
      <c r="C175" s="4">
        <v>91232876700</v>
      </c>
      <c r="E175" s="4">
        <v>0</v>
      </c>
      <c r="G175" s="4">
        <f t="shared" si="4"/>
        <v>91232876700</v>
      </c>
      <c r="I175" s="4">
        <v>276739725990</v>
      </c>
      <c r="K175" s="4">
        <v>0</v>
      </c>
      <c r="M175" s="4">
        <f t="shared" si="5"/>
        <v>276739725990</v>
      </c>
    </row>
    <row r="176" spans="1:13" ht="21" x14ac:dyDescent="0.25">
      <c r="A176" s="3" t="s">
        <v>132</v>
      </c>
      <c r="C176" s="4">
        <v>14</v>
      </c>
      <c r="E176" s="4">
        <v>0</v>
      </c>
      <c r="G176" s="4">
        <f t="shared" si="4"/>
        <v>14</v>
      </c>
      <c r="I176" s="4">
        <v>19987397259</v>
      </c>
      <c r="K176" s="4">
        <v>0</v>
      </c>
      <c r="M176" s="4">
        <f t="shared" si="5"/>
        <v>19987397259</v>
      </c>
    </row>
    <row r="177" spans="1:13" ht="21" x14ac:dyDescent="0.25">
      <c r="A177" s="3" t="s">
        <v>167</v>
      </c>
      <c r="C177" s="4">
        <v>45205478</v>
      </c>
      <c r="E177" s="4">
        <v>0</v>
      </c>
      <c r="G177" s="4">
        <f t="shared" si="4"/>
        <v>45205478</v>
      </c>
      <c r="I177" s="4">
        <v>68654794517</v>
      </c>
      <c r="K177" s="4">
        <v>0</v>
      </c>
      <c r="M177" s="4">
        <f t="shared" si="5"/>
        <v>68654794517</v>
      </c>
    </row>
    <row r="178" spans="1:13" ht="21" x14ac:dyDescent="0.25">
      <c r="A178" s="3" t="s">
        <v>132</v>
      </c>
      <c r="C178" s="4">
        <v>0</v>
      </c>
      <c r="E178" s="4">
        <v>0</v>
      </c>
      <c r="G178" s="4">
        <f t="shared" si="4"/>
        <v>0</v>
      </c>
      <c r="I178" s="4">
        <v>62136986301</v>
      </c>
      <c r="K178" s="4">
        <v>0</v>
      </c>
      <c r="M178" s="4">
        <f t="shared" si="5"/>
        <v>62136986301</v>
      </c>
    </row>
    <row r="179" spans="1:13" ht="21" x14ac:dyDescent="0.25">
      <c r="A179" s="3" t="s">
        <v>132</v>
      </c>
      <c r="C179" s="4">
        <v>0</v>
      </c>
      <c r="E179" s="4">
        <v>0</v>
      </c>
      <c r="G179" s="4">
        <f t="shared" si="4"/>
        <v>0</v>
      </c>
      <c r="I179" s="4">
        <v>84575342466</v>
      </c>
      <c r="K179" s="4">
        <v>0</v>
      </c>
      <c r="M179" s="4">
        <f t="shared" si="5"/>
        <v>84575342466</v>
      </c>
    </row>
    <row r="180" spans="1:13" ht="21" x14ac:dyDescent="0.25">
      <c r="A180" s="3" t="s">
        <v>136</v>
      </c>
      <c r="C180" s="4">
        <v>59208904109</v>
      </c>
      <c r="E180" s="4">
        <v>0</v>
      </c>
      <c r="G180" s="4">
        <f t="shared" si="4"/>
        <v>59208904109</v>
      </c>
      <c r="I180" s="4">
        <v>169428082167</v>
      </c>
      <c r="K180" s="4">
        <v>0</v>
      </c>
      <c r="M180" s="4">
        <f t="shared" si="5"/>
        <v>169428082167</v>
      </c>
    </row>
    <row r="181" spans="1:13" ht="21" x14ac:dyDescent="0.25">
      <c r="A181" s="3" t="s">
        <v>176</v>
      </c>
      <c r="C181" s="4">
        <v>28773667774</v>
      </c>
      <c r="E181" s="4">
        <v>0</v>
      </c>
      <c r="G181" s="4">
        <f t="shared" si="4"/>
        <v>28773667774</v>
      </c>
      <c r="I181" s="4">
        <v>53353525923</v>
      </c>
      <c r="K181" s="4">
        <v>0</v>
      </c>
      <c r="M181" s="4">
        <f t="shared" si="5"/>
        <v>53353525923</v>
      </c>
    </row>
    <row r="182" spans="1:13" ht="21" x14ac:dyDescent="0.25">
      <c r="A182" s="3" t="s">
        <v>147</v>
      </c>
      <c r="C182" s="4">
        <v>12945205478</v>
      </c>
      <c r="E182" s="4">
        <v>0</v>
      </c>
      <c r="G182" s="4">
        <f t="shared" si="4"/>
        <v>12945205478</v>
      </c>
      <c r="I182" s="4">
        <v>36356164373</v>
      </c>
      <c r="K182" s="4">
        <v>62186905</v>
      </c>
      <c r="M182" s="4">
        <f t="shared" si="5"/>
        <v>36293977468</v>
      </c>
    </row>
    <row r="183" spans="1:13" ht="21" x14ac:dyDescent="0.25">
      <c r="A183" s="3" t="s">
        <v>139</v>
      </c>
      <c r="C183" s="4">
        <v>113424657510</v>
      </c>
      <c r="E183" s="4">
        <v>0</v>
      </c>
      <c r="G183" s="4">
        <f t="shared" si="4"/>
        <v>113424657510</v>
      </c>
      <c r="I183" s="4">
        <v>317589041028</v>
      </c>
      <c r="K183" s="4">
        <v>0</v>
      </c>
      <c r="M183" s="4">
        <f t="shared" si="5"/>
        <v>317589041028</v>
      </c>
    </row>
    <row r="184" spans="1:13" ht="21" x14ac:dyDescent="0.25">
      <c r="A184" s="3" t="s">
        <v>136</v>
      </c>
      <c r="C184" s="4">
        <v>23683561643</v>
      </c>
      <c r="E184" s="4">
        <v>0</v>
      </c>
      <c r="G184" s="4">
        <f t="shared" si="4"/>
        <v>23683561643</v>
      </c>
      <c r="I184" s="4">
        <v>62334246547</v>
      </c>
      <c r="K184" s="4">
        <v>0</v>
      </c>
      <c r="M184" s="4">
        <f t="shared" si="5"/>
        <v>62334246547</v>
      </c>
    </row>
    <row r="185" spans="1:13" ht="21" x14ac:dyDescent="0.25">
      <c r="A185" s="3" t="s">
        <v>167</v>
      </c>
      <c r="C185" s="4">
        <v>189863013</v>
      </c>
      <c r="E185" s="4">
        <v>0</v>
      </c>
      <c r="G185" s="4">
        <f t="shared" si="4"/>
        <v>189863013</v>
      </c>
      <c r="I185" s="4">
        <v>212232328766</v>
      </c>
      <c r="K185" s="4">
        <v>0</v>
      </c>
      <c r="M185" s="4">
        <f t="shared" si="5"/>
        <v>212232328766</v>
      </c>
    </row>
    <row r="186" spans="1:13" ht="21" x14ac:dyDescent="0.25">
      <c r="A186" s="3" t="s">
        <v>142</v>
      </c>
      <c r="C186" s="4">
        <v>73801232874</v>
      </c>
      <c r="E186" s="4">
        <v>14165995</v>
      </c>
      <c r="G186" s="4">
        <f t="shared" si="4"/>
        <v>73787066879</v>
      </c>
      <c r="I186" s="4">
        <v>175999315062</v>
      </c>
      <c r="K186" s="4">
        <v>480300168</v>
      </c>
      <c r="M186" s="4">
        <f t="shared" si="5"/>
        <v>175519014894</v>
      </c>
    </row>
    <row r="187" spans="1:13" ht="21" x14ac:dyDescent="0.25">
      <c r="A187" s="3" t="s">
        <v>141</v>
      </c>
      <c r="C187" s="4">
        <v>52602739725</v>
      </c>
      <c r="E187" s="4">
        <v>0</v>
      </c>
      <c r="G187" s="4">
        <f t="shared" si="4"/>
        <v>52602739725</v>
      </c>
      <c r="I187" s="4">
        <v>122739726020</v>
      </c>
      <c r="K187" s="4">
        <v>316986272</v>
      </c>
      <c r="M187" s="4">
        <f t="shared" si="5"/>
        <v>122422739748</v>
      </c>
    </row>
    <row r="188" spans="1:13" ht="21" x14ac:dyDescent="0.25">
      <c r="A188" s="3" t="s">
        <v>147</v>
      </c>
      <c r="C188" s="4">
        <v>10520547944</v>
      </c>
      <c r="E188" s="4">
        <v>0</v>
      </c>
      <c r="G188" s="4">
        <f t="shared" si="4"/>
        <v>10520547944</v>
      </c>
      <c r="I188" s="4">
        <v>23495890404</v>
      </c>
      <c r="K188" s="4">
        <v>50587158</v>
      </c>
      <c r="M188" s="4">
        <f t="shared" si="5"/>
        <v>23445303246</v>
      </c>
    </row>
    <row r="189" spans="1:13" ht="21" x14ac:dyDescent="0.25">
      <c r="A189" s="3" t="s">
        <v>136</v>
      </c>
      <c r="C189" s="4">
        <v>26616438355</v>
      </c>
      <c r="E189" s="4">
        <v>0</v>
      </c>
      <c r="G189" s="4">
        <f t="shared" si="4"/>
        <v>26616438355</v>
      </c>
      <c r="I189" s="4">
        <v>56986301345</v>
      </c>
      <c r="K189" s="4">
        <v>0</v>
      </c>
      <c r="M189" s="4">
        <f t="shared" si="5"/>
        <v>56986301345</v>
      </c>
    </row>
    <row r="190" spans="1:13" ht="21" x14ac:dyDescent="0.25">
      <c r="A190" s="3" t="s">
        <v>145</v>
      </c>
      <c r="C190" s="4">
        <v>6688356186</v>
      </c>
      <c r="E190" s="4">
        <v>0</v>
      </c>
      <c r="G190" s="4">
        <f t="shared" si="4"/>
        <v>6688356186</v>
      </c>
      <c r="I190" s="4">
        <v>13808219178</v>
      </c>
      <c r="K190" s="4">
        <v>15754377</v>
      </c>
      <c r="M190" s="4">
        <f t="shared" si="5"/>
        <v>13792464801</v>
      </c>
    </row>
    <row r="191" spans="1:13" ht="21" x14ac:dyDescent="0.25">
      <c r="A191" s="3" t="s">
        <v>132</v>
      </c>
      <c r="C191" s="4">
        <v>125808219162</v>
      </c>
      <c r="E191" s="4">
        <v>0</v>
      </c>
      <c r="G191" s="4">
        <f t="shared" si="4"/>
        <v>125808219162</v>
      </c>
      <c r="I191" s="4">
        <v>332931506832</v>
      </c>
      <c r="K191" s="4">
        <v>42089127</v>
      </c>
      <c r="M191" s="4">
        <f t="shared" si="5"/>
        <v>332889417705</v>
      </c>
    </row>
    <row r="192" spans="1:13" ht="21" x14ac:dyDescent="0.25">
      <c r="A192" s="3" t="s">
        <v>136</v>
      </c>
      <c r="C192" s="4">
        <v>43559589039</v>
      </c>
      <c r="E192" s="4">
        <v>0</v>
      </c>
      <c r="G192" s="4">
        <f t="shared" si="4"/>
        <v>43559589039</v>
      </c>
      <c r="I192" s="4">
        <v>84854794497</v>
      </c>
      <c r="K192" s="4">
        <v>0</v>
      </c>
      <c r="M192" s="4">
        <f t="shared" si="5"/>
        <v>84854794497</v>
      </c>
    </row>
    <row r="193" spans="1:13" ht="21" x14ac:dyDescent="0.25">
      <c r="A193" s="3" t="s">
        <v>132</v>
      </c>
      <c r="C193" s="4">
        <v>89424657533</v>
      </c>
      <c r="E193" s="4">
        <v>0</v>
      </c>
      <c r="G193" s="4">
        <f t="shared" si="4"/>
        <v>89424657533</v>
      </c>
      <c r="I193" s="4">
        <v>169906849292</v>
      </c>
      <c r="K193" s="4">
        <v>281252609</v>
      </c>
      <c r="M193" s="4">
        <f t="shared" si="5"/>
        <v>169625596683</v>
      </c>
    </row>
    <row r="194" spans="1:13" ht="21" x14ac:dyDescent="0.25">
      <c r="A194" s="3" t="s">
        <v>132</v>
      </c>
      <c r="C194" s="4">
        <v>18410958903</v>
      </c>
      <c r="E194" s="4">
        <v>0</v>
      </c>
      <c r="G194" s="4">
        <f t="shared" si="4"/>
        <v>18410958903</v>
      </c>
      <c r="I194" s="4">
        <v>34367123283</v>
      </c>
      <c r="K194" s="4">
        <v>69639561</v>
      </c>
      <c r="M194" s="4">
        <f t="shared" si="5"/>
        <v>34297483722</v>
      </c>
    </row>
    <row r="195" spans="1:13" ht="21" x14ac:dyDescent="0.25">
      <c r="A195" s="3" t="s">
        <v>141</v>
      </c>
      <c r="C195" s="4">
        <v>149917808190</v>
      </c>
      <c r="E195" s="4">
        <v>7069799</v>
      </c>
      <c r="G195" s="4">
        <f t="shared" si="4"/>
        <v>149910738391</v>
      </c>
      <c r="I195" s="4">
        <v>264854794469</v>
      </c>
      <c r="K195" s="4">
        <v>807588585</v>
      </c>
      <c r="M195" s="4">
        <f t="shared" si="5"/>
        <v>264047205884</v>
      </c>
    </row>
    <row r="196" spans="1:13" ht="21" x14ac:dyDescent="0.25">
      <c r="A196" s="3" t="s">
        <v>140</v>
      </c>
      <c r="C196" s="4">
        <v>263013698630</v>
      </c>
      <c r="E196" s="4">
        <v>0</v>
      </c>
      <c r="G196" s="4">
        <f t="shared" si="4"/>
        <v>263013698630</v>
      </c>
      <c r="I196" s="4">
        <v>447123287657</v>
      </c>
      <c r="K196" s="4">
        <v>1600083338</v>
      </c>
      <c r="M196" s="4">
        <f t="shared" si="5"/>
        <v>445523204319</v>
      </c>
    </row>
    <row r="197" spans="1:13" ht="21" x14ac:dyDescent="0.25">
      <c r="A197" s="3" t="s">
        <v>132</v>
      </c>
      <c r="C197" s="4">
        <v>400306849313</v>
      </c>
      <c r="E197" s="4">
        <v>0</v>
      </c>
      <c r="G197" s="4">
        <f t="shared" si="4"/>
        <v>400306849313</v>
      </c>
      <c r="I197" s="4">
        <v>691199999987</v>
      </c>
      <c r="K197" s="4">
        <v>1600083338</v>
      </c>
      <c r="M197" s="4">
        <f t="shared" si="5"/>
        <v>689599916649</v>
      </c>
    </row>
    <row r="198" spans="1:13" ht="21" x14ac:dyDescent="0.25">
      <c r="A198" s="3" t="s">
        <v>136</v>
      </c>
      <c r="C198" s="4">
        <v>7364383560</v>
      </c>
      <c r="E198" s="4">
        <v>0</v>
      </c>
      <c r="G198" s="4">
        <f t="shared" si="4"/>
        <v>7364383560</v>
      </c>
      <c r="I198" s="4">
        <v>12519452052</v>
      </c>
      <c r="K198" s="4">
        <v>0</v>
      </c>
      <c r="M198" s="4">
        <f t="shared" si="5"/>
        <v>12519452052</v>
      </c>
    </row>
    <row r="199" spans="1:13" ht="21" x14ac:dyDescent="0.25">
      <c r="A199" s="3" t="s">
        <v>136</v>
      </c>
      <c r="C199" s="4">
        <v>78904109585</v>
      </c>
      <c r="E199" s="4">
        <v>0</v>
      </c>
      <c r="G199" s="4">
        <f t="shared" si="4"/>
        <v>78904109585</v>
      </c>
      <c r="I199" s="4">
        <v>131506849305</v>
      </c>
      <c r="K199" s="4">
        <v>0</v>
      </c>
      <c r="M199" s="4">
        <f t="shared" si="5"/>
        <v>131506849305</v>
      </c>
    </row>
    <row r="200" spans="1:13" ht="21" x14ac:dyDescent="0.25">
      <c r="A200" s="3" t="s">
        <v>141</v>
      </c>
      <c r="C200" s="4">
        <v>18410958904</v>
      </c>
      <c r="E200" s="4">
        <v>0</v>
      </c>
      <c r="G200" s="4">
        <f t="shared" si="4"/>
        <v>18410958904</v>
      </c>
      <c r="I200" s="4">
        <v>30071232874</v>
      </c>
      <c r="K200" s="4">
        <v>121395326</v>
      </c>
      <c r="M200" s="4">
        <f t="shared" si="5"/>
        <v>29949837548</v>
      </c>
    </row>
    <row r="201" spans="1:13" ht="21" x14ac:dyDescent="0.25">
      <c r="A201" s="3" t="s">
        <v>132</v>
      </c>
      <c r="C201" s="4">
        <v>49972602739</v>
      </c>
      <c r="E201" s="4">
        <v>0</v>
      </c>
      <c r="G201" s="4">
        <f t="shared" ref="G201:G217" si="6">C201-E201</f>
        <v>49972602739</v>
      </c>
      <c r="I201" s="4">
        <v>76624657523</v>
      </c>
      <c r="K201" s="4">
        <v>345943383</v>
      </c>
      <c r="M201" s="4">
        <f t="shared" ref="M201:M217" si="7">I201-K201</f>
        <v>76278714140</v>
      </c>
    </row>
    <row r="202" spans="1:13" ht="21" x14ac:dyDescent="0.25">
      <c r="A202" s="3" t="s">
        <v>132</v>
      </c>
      <c r="C202" s="4">
        <v>7890410958</v>
      </c>
      <c r="E202" s="4">
        <v>0</v>
      </c>
      <c r="G202" s="4">
        <f t="shared" si="6"/>
        <v>7890410958</v>
      </c>
      <c r="I202" s="4">
        <v>11046575334</v>
      </c>
      <c r="K202" s="4">
        <v>51712513</v>
      </c>
      <c r="M202" s="4">
        <f t="shared" si="7"/>
        <v>10994862821</v>
      </c>
    </row>
    <row r="203" spans="1:13" ht="21" x14ac:dyDescent="0.25">
      <c r="A203" s="3" t="s">
        <v>132</v>
      </c>
      <c r="C203" s="4">
        <v>102575342465</v>
      </c>
      <c r="E203" s="4">
        <v>0</v>
      </c>
      <c r="G203" s="4">
        <f t="shared" si="6"/>
        <v>102575342465</v>
      </c>
      <c r="I203" s="4">
        <v>129928767121</v>
      </c>
      <c r="K203" s="4">
        <v>540662814</v>
      </c>
      <c r="M203" s="4">
        <f t="shared" si="7"/>
        <v>129388104307</v>
      </c>
    </row>
    <row r="204" spans="1:13" ht="21" x14ac:dyDescent="0.25">
      <c r="A204" s="3" t="s">
        <v>136</v>
      </c>
      <c r="C204" s="4">
        <v>38136986283</v>
      </c>
      <c r="E204" s="4">
        <v>0</v>
      </c>
      <c r="G204" s="4">
        <f t="shared" si="6"/>
        <v>38136986283</v>
      </c>
      <c r="I204" s="4">
        <v>45764383539</v>
      </c>
      <c r="K204" s="4">
        <v>0</v>
      </c>
      <c r="M204" s="4">
        <f t="shared" si="7"/>
        <v>45764383539</v>
      </c>
    </row>
    <row r="205" spans="1:13" ht="21" x14ac:dyDescent="0.25">
      <c r="A205" s="3" t="s">
        <v>143</v>
      </c>
      <c r="C205" s="4">
        <v>65753424630</v>
      </c>
      <c r="E205" s="4">
        <v>0</v>
      </c>
      <c r="G205" s="4">
        <f t="shared" si="6"/>
        <v>65753424630</v>
      </c>
      <c r="I205" s="4">
        <v>70136986272</v>
      </c>
      <c r="K205" s="4">
        <v>0</v>
      </c>
      <c r="M205" s="4">
        <f t="shared" si="7"/>
        <v>70136986272</v>
      </c>
    </row>
    <row r="206" spans="1:13" ht="21" x14ac:dyDescent="0.25">
      <c r="A206" s="3" t="s">
        <v>148</v>
      </c>
      <c r="C206" s="4">
        <v>165260273944</v>
      </c>
      <c r="E206" s="4">
        <v>289264236</v>
      </c>
      <c r="G206" s="4">
        <f t="shared" si="6"/>
        <v>164971009708</v>
      </c>
      <c r="I206" s="4">
        <v>165260273944</v>
      </c>
      <c r="K206" s="4">
        <v>289264236</v>
      </c>
      <c r="M206" s="4">
        <f t="shared" si="7"/>
        <v>164971009708</v>
      </c>
    </row>
    <row r="207" spans="1:13" ht="21" x14ac:dyDescent="0.25">
      <c r="A207" s="3" t="s">
        <v>136</v>
      </c>
      <c r="C207" s="4">
        <v>119057534232</v>
      </c>
      <c r="E207" s="4">
        <v>0</v>
      </c>
      <c r="G207" s="4">
        <f t="shared" si="6"/>
        <v>119057534232</v>
      </c>
      <c r="I207" s="4">
        <v>119057534232</v>
      </c>
      <c r="K207" s="4">
        <v>0</v>
      </c>
      <c r="M207" s="4">
        <f t="shared" si="7"/>
        <v>119057534232</v>
      </c>
    </row>
    <row r="208" spans="1:13" ht="21" x14ac:dyDescent="0.25">
      <c r="A208" s="3" t="s">
        <v>132</v>
      </c>
      <c r="C208" s="4">
        <v>9863013675</v>
      </c>
      <c r="E208" s="4">
        <v>51610668</v>
      </c>
      <c r="G208" s="4">
        <f t="shared" si="6"/>
        <v>9811403007</v>
      </c>
      <c r="I208" s="4">
        <v>9863013675</v>
      </c>
      <c r="K208" s="4">
        <v>51610668</v>
      </c>
      <c r="M208" s="4">
        <f t="shared" si="7"/>
        <v>9811403007</v>
      </c>
    </row>
    <row r="209" spans="1:13" ht="21" x14ac:dyDescent="0.25">
      <c r="A209" s="3" t="s">
        <v>137</v>
      </c>
      <c r="C209" s="4">
        <v>50410958883</v>
      </c>
      <c r="E209" s="4">
        <v>351104730</v>
      </c>
      <c r="G209" s="4">
        <f t="shared" si="6"/>
        <v>50059854153</v>
      </c>
      <c r="I209" s="4">
        <v>50410958883</v>
      </c>
      <c r="K209" s="4">
        <v>351104730</v>
      </c>
      <c r="M209" s="4">
        <f t="shared" si="7"/>
        <v>50059854153</v>
      </c>
    </row>
    <row r="210" spans="1:13" ht="21" x14ac:dyDescent="0.25">
      <c r="A210" s="3" t="s">
        <v>137</v>
      </c>
      <c r="C210" s="4">
        <v>5786301356</v>
      </c>
      <c r="E210" s="4">
        <v>45298869</v>
      </c>
      <c r="G210" s="4">
        <f t="shared" si="6"/>
        <v>5741002487</v>
      </c>
      <c r="I210" s="4">
        <v>5786301356</v>
      </c>
      <c r="K210" s="4">
        <v>45298869</v>
      </c>
      <c r="M210" s="4">
        <f t="shared" si="7"/>
        <v>5741002487</v>
      </c>
    </row>
    <row r="211" spans="1:13" ht="21" x14ac:dyDescent="0.25">
      <c r="A211" s="3" t="s">
        <v>137</v>
      </c>
      <c r="C211" s="4">
        <v>5523287658</v>
      </c>
      <c r="E211" s="4">
        <v>48002500</v>
      </c>
      <c r="G211" s="4">
        <f t="shared" si="6"/>
        <v>5475285158</v>
      </c>
      <c r="I211" s="4">
        <v>5523287658</v>
      </c>
      <c r="K211" s="4">
        <v>48002500</v>
      </c>
      <c r="M211" s="4">
        <f t="shared" si="7"/>
        <v>5475285158</v>
      </c>
    </row>
    <row r="212" spans="1:13" ht="21" x14ac:dyDescent="0.25">
      <c r="A212" s="3" t="s">
        <v>143</v>
      </c>
      <c r="C212" s="4">
        <v>6706849299</v>
      </c>
      <c r="E212" s="4">
        <v>0</v>
      </c>
      <c r="G212" s="4">
        <f t="shared" si="6"/>
        <v>6706849299</v>
      </c>
      <c r="I212" s="4">
        <v>6706849299</v>
      </c>
      <c r="K212" s="4">
        <v>0</v>
      </c>
      <c r="M212" s="4">
        <f t="shared" si="7"/>
        <v>6706849299</v>
      </c>
    </row>
    <row r="213" spans="1:13" ht="21" x14ac:dyDescent="0.25">
      <c r="A213" s="3" t="s">
        <v>138</v>
      </c>
      <c r="C213" s="4">
        <v>27178082190</v>
      </c>
      <c r="E213" s="4">
        <v>468335288</v>
      </c>
      <c r="G213" s="4">
        <f t="shared" si="6"/>
        <v>26709746902</v>
      </c>
      <c r="I213" s="4">
        <v>27178082190</v>
      </c>
      <c r="K213" s="4">
        <v>468335288</v>
      </c>
      <c r="M213" s="4">
        <f t="shared" si="7"/>
        <v>26709746902</v>
      </c>
    </row>
    <row r="214" spans="1:13" ht="21" x14ac:dyDescent="0.25">
      <c r="A214" s="3" t="s">
        <v>141</v>
      </c>
      <c r="C214" s="4">
        <v>9757808214</v>
      </c>
      <c r="E214" s="4">
        <v>201083952</v>
      </c>
      <c r="G214" s="4">
        <f t="shared" si="6"/>
        <v>9556724262</v>
      </c>
      <c r="I214" s="4">
        <v>9757808214</v>
      </c>
      <c r="K214" s="4">
        <v>201083952</v>
      </c>
      <c r="M214" s="4">
        <f t="shared" si="7"/>
        <v>9556724262</v>
      </c>
    </row>
    <row r="215" spans="1:13" ht="21" x14ac:dyDescent="0.25">
      <c r="A215" s="3" t="s">
        <v>177</v>
      </c>
      <c r="C215" s="4">
        <v>3221917808</v>
      </c>
      <c r="E215" s="4">
        <v>77196448</v>
      </c>
      <c r="G215" s="4">
        <f t="shared" si="6"/>
        <v>3144721360</v>
      </c>
      <c r="I215" s="4">
        <v>3221917808</v>
      </c>
      <c r="K215" s="4">
        <v>77196448</v>
      </c>
      <c r="M215" s="4">
        <f t="shared" si="7"/>
        <v>3144721360</v>
      </c>
    </row>
    <row r="216" spans="1:13" ht="21" x14ac:dyDescent="0.25">
      <c r="A216" s="3" t="s">
        <v>140</v>
      </c>
      <c r="C216" s="4">
        <v>6443835616</v>
      </c>
      <c r="E216" s="4">
        <v>159770211</v>
      </c>
      <c r="G216" s="4">
        <f t="shared" si="6"/>
        <v>6284065405</v>
      </c>
      <c r="I216" s="4">
        <v>6443835616</v>
      </c>
      <c r="K216" s="4">
        <v>159770211</v>
      </c>
      <c r="M216" s="4">
        <f t="shared" si="7"/>
        <v>6284065405</v>
      </c>
    </row>
    <row r="217" spans="1:13" ht="21.75" thickBot="1" x14ac:dyDescent="0.3">
      <c r="A217" s="3" t="s">
        <v>148</v>
      </c>
      <c r="C217" s="4">
        <v>789041094</v>
      </c>
      <c r="E217" s="4">
        <v>19563699</v>
      </c>
      <c r="G217" s="4">
        <f t="shared" si="6"/>
        <v>769477395</v>
      </c>
      <c r="I217" s="4">
        <v>789041094</v>
      </c>
      <c r="K217" s="4">
        <v>19563699</v>
      </c>
      <c r="M217" s="4">
        <f t="shared" si="7"/>
        <v>769477395</v>
      </c>
    </row>
    <row r="218" spans="1:13" ht="21.75" thickBot="1" x14ac:dyDescent="0.3">
      <c r="A218" s="3" t="s">
        <v>27</v>
      </c>
      <c r="C218" s="23">
        <f>SUM(C8:C217)</f>
        <v>3355334746022</v>
      </c>
      <c r="E218" s="23">
        <f>SUM(E8:E217)</f>
        <v>1791244914</v>
      </c>
      <c r="G218" s="23">
        <f>SUM(G8:G217)</f>
        <v>3353543501108</v>
      </c>
      <c r="I218" s="23">
        <f>SUM(I8:I217)</f>
        <v>27737948325653</v>
      </c>
      <c r="K218" s="23">
        <f>SUM(K8:K217)</f>
        <v>12837301296</v>
      </c>
      <c r="M218" s="23">
        <f>SUM(M8:M217)</f>
        <v>27725111024357</v>
      </c>
    </row>
    <row r="219" spans="1:13" ht="19.5" thickTop="1" x14ac:dyDescent="0.25"/>
    <row r="220" spans="1:13" x14ac:dyDescent="0.25">
      <c r="I220" s="4"/>
    </row>
    <row r="221" spans="1:13" x14ac:dyDescent="0.25">
      <c r="C221" s="4"/>
      <c r="I221" s="4"/>
    </row>
    <row r="222" spans="1:13" x14ac:dyDescent="0.25">
      <c r="C222" s="4"/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219"/>
  <sheetViews>
    <sheetView rightToLeft="1" topLeftCell="A194" workbookViewId="0">
      <selection activeCell="W17" sqref="W17"/>
    </sheetView>
  </sheetViews>
  <sheetFormatPr defaultRowHeight="18.75" x14ac:dyDescent="0.25"/>
  <cols>
    <col min="1" max="1" width="26.5703125" style="2" bestFit="1" customWidth="1"/>
    <col min="2" max="2" width="1" style="2" customWidth="1"/>
    <col min="3" max="3" width="36.85546875" style="2" bestFit="1" customWidth="1"/>
    <col min="4" max="4" width="1" style="2" customWidth="1"/>
    <col min="5" max="5" width="32" style="2" bestFit="1" customWidth="1"/>
    <col min="6" max="6" width="1" style="2" customWidth="1"/>
    <col min="7" max="7" width="36.85546875" style="2" bestFit="1" customWidth="1"/>
    <col min="8" max="8" width="1" style="2" customWidth="1"/>
    <col min="9" max="9" width="32" style="2" bestFit="1" customWidth="1"/>
    <col min="10" max="10" width="1" style="2" customWidth="1"/>
    <col min="11" max="11" width="9.140625" style="2" customWidth="1"/>
    <col min="12" max="16384" width="9.140625" style="2"/>
  </cols>
  <sheetData>
    <row r="2" spans="1:9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</row>
    <row r="3" spans="1:9" ht="26.25" x14ac:dyDescent="0.25">
      <c r="A3" s="18" t="s">
        <v>149</v>
      </c>
      <c r="B3" s="18" t="s">
        <v>149</v>
      </c>
      <c r="C3" s="18" t="s">
        <v>149</v>
      </c>
      <c r="D3" s="18" t="s">
        <v>149</v>
      </c>
      <c r="E3" s="18" t="s">
        <v>149</v>
      </c>
      <c r="F3" s="18" t="s">
        <v>149</v>
      </c>
      <c r="G3" s="18" t="s">
        <v>149</v>
      </c>
      <c r="H3" s="18" t="s">
        <v>149</v>
      </c>
      <c r="I3" s="18" t="s">
        <v>149</v>
      </c>
    </row>
    <row r="4" spans="1:9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</row>
    <row r="6" spans="1:9" ht="27" thickBot="1" x14ac:dyDescent="0.3">
      <c r="A6" s="7" t="s">
        <v>204</v>
      </c>
      <c r="C6" s="17" t="s">
        <v>151</v>
      </c>
      <c r="D6" s="17" t="s">
        <v>151</v>
      </c>
      <c r="E6" s="17" t="s">
        <v>151</v>
      </c>
      <c r="G6" s="17" t="s">
        <v>152</v>
      </c>
      <c r="H6" s="17" t="s">
        <v>152</v>
      </c>
      <c r="I6" s="17" t="s">
        <v>152</v>
      </c>
    </row>
    <row r="7" spans="1:9" ht="27" thickBot="1" x14ac:dyDescent="0.3">
      <c r="A7" s="17" t="s">
        <v>205</v>
      </c>
      <c r="C7" s="17" t="s">
        <v>206</v>
      </c>
      <c r="E7" s="17" t="s">
        <v>207</v>
      </c>
      <c r="G7" s="17" t="s">
        <v>206</v>
      </c>
      <c r="I7" s="17" t="s">
        <v>207</v>
      </c>
    </row>
    <row r="8" spans="1:9" ht="21" x14ac:dyDescent="0.25">
      <c r="A8" s="3" t="s">
        <v>132</v>
      </c>
      <c r="C8" s="4">
        <v>4014</v>
      </c>
      <c r="E8" s="1">
        <f>C8/$C$218</f>
        <v>1.1969428751032415E-9</v>
      </c>
      <c r="G8" s="4">
        <v>98473</v>
      </c>
      <c r="I8" s="1">
        <f>G8/$G$218</f>
        <v>3.5517621521331234E-9</v>
      </c>
    </row>
    <row r="9" spans="1:9" ht="21" x14ac:dyDescent="0.25">
      <c r="A9" s="3" t="s">
        <v>133</v>
      </c>
      <c r="C9" s="4">
        <v>7330533074</v>
      </c>
      <c r="E9" s="1">
        <f t="shared" ref="E9:E72" si="0">C9/$C$218</f>
        <v>2.1859066600978983E-3</v>
      </c>
      <c r="G9" s="4">
        <v>22374176143</v>
      </c>
      <c r="I9" s="1">
        <f t="shared" ref="I9:I72" si="1">G9/$G$218</f>
        <v>8.0700041645798604E-4</v>
      </c>
    </row>
    <row r="10" spans="1:9" ht="21" x14ac:dyDescent="0.25">
      <c r="A10" s="3" t="s">
        <v>135</v>
      </c>
      <c r="C10" s="4">
        <v>37701</v>
      </c>
      <c r="E10" s="1">
        <f t="shared" si="0"/>
        <v>1.1242138349344123E-8</v>
      </c>
      <c r="G10" s="4">
        <v>151418</v>
      </c>
      <c r="I10" s="1">
        <f t="shared" si="1"/>
        <v>5.4614028368354092E-9</v>
      </c>
    </row>
    <row r="11" spans="1:9" ht="21" x14ac:dyDescent="0.25">
      <c r="A11" s="3" t="s">
        <v>136</v>
      </c>
      <c r="C11" s="4">
        <v>42177</v>
      </c>
      <c r="E11" s="1">
        <f t="shared" si="0"/>
        <v>1.2576845949982416E-8</v>
      </c>
      <c r="G11" s="4">
        <v>140945</v>
      </c>
      <c r="I11" s="1">
        <f t="shared" si="1"/>
        <v>5.0836586326445122E-9</v>
      </c>
    </row>
    <row r="12" spans="1:9" ht="21" x14ac:dyDescent="0.25">
      <c r="A12" s="3" t="s">
        <v>162</v>
      </c>
      <c r="C12" s="4">
        <v>0</v>
      </c>
      <c r="E12" s="1">
        <f t="shared" si="0"/>
        <v>0</v>
      </c>
      <c r="G12" s="4">
        <v>6066381</v>
      </c>
      <c r="I12" s="1">
        <f t="shared" si="1"/>
        <v>2.1880457014836034E-7</v>
      </c>
    </row>
    <row r="13" spans="1:9" ht="21" x14ac:dyDescent="0.25">
      <c r="A13" s="3" t="s">
        <v>163</v>
      </c>
      <c r="C13" s="4">
        <v>0</v>
      </c>
      <c r="E13" s="1">
        <f t="shared" si="0"/>
        <v>0</v>
      </c>
      <c r="G13" s="4">
        <v>13204</v>
      </c>
      <c r="I13" s="1">
        <f t="shared" si="1"/>
        <v>4.7624696573442224E-10</v>
      </c>
    </row>
    <row r="14" spans="1:9" ht="21" x14ac:dyDescent="0.25">
      <c r="A14" s="3" t="s">
        <v>137</v>
      </c>
      <c r="C14" s="4">
        <v>39897</v>
      </c>
      <c r="E14" s="1">
        <f t="shared" si="0"/>
        <v>1.1896968083705537E-8</v>
      </c>
      <c r="G14" s="4">
        <v>194426</v>
      </c>
      <c r="I14" s="1">
        <f t="shared" si="1"/>
        <v>7.0126319721206284E-9</v>
      </c>
    </row>
    <row r="15" spans="1:9" ht="21" x14ac:dyDescent="0.25">
      <c r="A15" s="3" t="s">
        <v>132</v>
      </c>
      <c r="C15" s="4">
        <v>0</v>
      </c>
      <c r="E15" s="1">
        <f t="shared" si="0"/>
        <v>0</v>
      </c>
      <c r="G15" s="4">
        <v>19178088</v>
      </c>
      <c r="I15" s="1">
        <f t="shared" si="1"/>
        <v>6.9172267635472085E-7</v>
      </c>
    </row>
    <row r="16" spans="1:9" ht="21" x14ac:dyDescent="0.25">
      <c r="A16" s="3" t="s">
        <v>162</v>
      </c>
      <c r="C16" s="4">
        <v>0</v>
      </c>
      <c r="E16" s="1">
        <f t="shared" si="0"/>
        <v>0</v>
      </c>
      <c r="G16" s="4">
        <v>35829561</v>
      </c>
      <c r="I16" s="1">
        <f t="shared" si="1"/>
        <v>1.2923144281919412E-6</v>
      </c>
    </row>
    <row r="17" spans="1:9" ht="21" x14ac:dyDescent="0.25">
      <c r="A17" s="3" t="s">
        <v>162</v>
      </c>
      <c r="C17" s="4">
        <v>0</v>
      </c>
      <c r="E17" s="1">
        <f t="shared" si="0"/>
        <v>0</v>
      </c>
      <c r="G17" s="4">
        <v>130679951</v>
      </c>
      <c r="I17" s="1">
        <f t="shared" si="1"/>
        <v>4.7134148853433035E-6</v>
      </c>
    </row>
    <row r="18" spans="1:9" ht="21" x14ac:dyDescent="0.25">
      <c r="A18" s="3" t="s">
        <v>162</v>
      </c>
      <c r="C18" s="4">
        <v>0</v>
      </c>
      <c r="E18" s="1">
        <f t="shared" si="0"/>
        <v>0</v>
      </c>
      <c r="G18" s="4">
        <v>224456086</v>
      </c>
      <c r="I18" s="1">
        <f t="shared" si="1"/>
        <v>8.0957686987370891E-6</v>
      </c>
    </row>
    <row r="19" spans="1:9" ht="21" x14ac:dyDescent="0.25">
      <c r="A19" s="3" t="s">
        <v>162</v>
      </c>
      <c r="C19" s="4">
        <v>0</v>
      </c>
      <c r="E19" s="1">
        <f t="shared" si="0"/>
        <v>0</v>
      </c>
      <c r="G19" s="4">
        <v>408216868</v>
      </c>
      <c r="I19" s="1">
        <f t="shared" si="1"/>
        <v>1.4723723473690484E-5</v>
      </c>
    </row>
    <row r="20" spans="1:9" ht="21" x14ac:dyDescent="0.25">
      <c r="A20" s="3" t="s">
        <v>162</v>
      </c>
      <c r="C20" s="4">
        <v>0</v>
      </c>
      <c r="E20" s="1">
        <f t="shared" si="0"/>
        <v>0</v>
      </c>
      <c r="G20" s="4">
        <v>995265585</v>
      </c>
      <c r="I20" s="1">
        <f t="shared" si="1"/>
        <v>3.5897623065445672E-5</v>
      </c>
    </row>
    <row r="21" spans="1:9" ht="21" x14ac:dyDescent="0.25">
      <c r="A21" s="3" t="s">
        <v>162</v>
      </c>
      <c r="C21" s="4">
        <v>0</v>
      </c>
      <c r="E21" s="1">
        <f t="shared" si="0"/>
        <v>0</v>
      </c>
      <c r="G21" s="4">
        <v>195261629</v>
      </c>
      <c r="I21" s="1">
        <f t="shared" si="1"/>
        <v>7.0427717612549579E-6</v>
      </c>
    </row>
    <row r="22" spans="1:9" ht="21" x14ac:dyDescent="0.25">
      <c r="A22" s="3" t="s">
        <v>162</v>
      </c>
      <c r="C22" s="4">
        <v>0</v>
      </c>
      <c r="E22" s="1">
        <f t="shared" si="0"/>
        <v>0</v>
      </c>
      <c r="G22" s="4">
        <v>578201911</v>
      </c>
      <c r="I22" s="1">
        <f t="shared" si="1"/>
        <v>2.0854809580096521E-5</v>
      </c>
    </row>
    <row r="23" spans="1:9" ht="21" x14ac:dyDescent="0.25">
      <c r="A23" s="3" t="s">
        <v>132</v>
      </c>
      <c r="C23" s="4">
        <v>0</v>
      </c>
      <c r="E23" s="1">
        <f t="shared" si="0"/>
        <v>0</v>
      </c>
      <c r="G23" s="4">
        <v>71232883</v>
      </c>
      <c r="I23" s="1">
        <f t="shared" si="1"/>
        <v>2.5692551037007804E-6</v>
      </c>
    </row>
    <row r="24" spans="1:9" ht="21" x14ac:dyDescent="0.25">
      <c r="A24" s="3" t="s">
        <v>138</v>
      </c>
      <c r="C24" s="4">
        <v>36709</v>
      </c>
      <c r="E24" s="1">
        <f t="shared" si="0"/>
        <v>1.0946331839104357E-8</v>
      </c>
      <c r="G24" s="4">
        <v>122784</v>
      </c>
      <c r="I24" s="1">
        <f t="shared" si="1"/>
        <v>4.4286206786379351E-9</v>
      </c>
    </row>
    <row r="25" spans="1:9" ht="21" x14ac:dyDescent="0.25">
      <c r="A25" s="3" t="s">
        <v>138</v>
      </c>
      <c r="C25" s="4">
        <v>0</v>
      </c>
      <c r="E25" s="1">
        <f t="shared" si="0"/>
        <v>0</v>
      </c>
      <c r="G25" s="4">
        <v>21</v>
      </c>
      <c r="I25" s="1">
        <f t="shared" si="1"/>
        <v>7.5743610121348579E-13</v>
      </c>
    </row>
    <row r="26" spans="1:9" ht="21" x14ac:dyDescent="0.25">
      <c r="A26" s="3" t="s">
        <v>164</v>
      </c>
      <c r="C26" s="4">
        <v>0</v>
      </c>
      <c r="E26" s="1">
        <f t="shared" si="0"/>
        <v>0</v>
      </c>
      <c r="G26" s="4">
        <v>55912173281</v>
      </c>
      <c r="I26" s="1">
        <f t="shared" si="1"/>
        <v>2.0166618352539748E-3</v>
      </c>
    </row>
    <row r="27" spans="1:9" ht="21" x14ac:dyDescent="0.25">
      <c r="A27" s="3" t="s">
        <v>139</v>
      </c>
      <c r="C27" s="4">
        <v>42563</v>
      </c>
      <c r="E27" s="1">
        <f t="shared" si="0"/>
        <v>1.2691948079974904E-8</v>
      </c>
      <c r="G27" s="4">
        <v>148774</v>
      </c>
      <c r="I27" s="1">
        <f t="shared" si="1"/>
        <v>5.3660380248540539E-9</v>
      </c>
    </row>
    <row r="28" spans="1:9" ht="21" x14ac:dyDescent="0.25">
      <c r="A28" s="3" t="s">
        <v>132</v>
      </c>
      <c r="C28" s="4">
        <v>0</v>
      </c>
      <c r="E28" s="1">
        <f t="shared" si="0"/>
        <v>0</v>
      </c>
      <c r="G28" s="4">
        <v>50109589056</v>
      </c>
      <c r="I28" s="1">
        <f t="shared" si="1"/>
        <v>1.8073719889517427E-3</v>
      </c>
    </row>
    <row r="29" spans="1:9" ht="21" x14ac:dyDescent="0.25">
      <c r="A29" s="3" t="s">
        <v>132</v>
      </c>
      <c r="C29" s="4">
        <v>0</v>
      </c>
      <c r="E29" s="1">
        <f t="shared" si="0"/>
        <v>0</v>
      </c>
      <c r="G29" s="4">
        <v>95208219178</v>
      </c>
      <c r="I29" s="1">
        <f t="shared" si="1"/>
        <v>3.4340067779839692E-3</v>
      </c>
    </row>
    <row r="30" spans="1:9" ht="21" x14ac:dyDescent="0.25">
      <c r="A30" s="3" t="s">
        <v>132</v>
      </c>
      <c r="C30" s="4">
        <v>0</v>
      </c>
      <c r="E30" s="1">
        <f t="shared" si="0"/>
        <v>0</v>
      </c>
      <c r="G30" s="4">
        <v>11775753433</v>
      </c>
      <c r="I30" s="1">
        <f t="shared" si="1"/>
        <v>4.2473241757823055E-4</v>
      </c>
    </row>
    <row r="31" spans="1:9" ht="21" x14ac:dyDescent="0.25">
      <c r="A31" s="3" t="s">
        <v>163</v>
      </c>
      <c r="C31" s="4">
        <v>0</v>
      </c>
      <c r="E31" s="1">
        <f t="shared" si="0"/>
        <v>0</v>
      </c>
      <c r="G31" s="4">
        <v>71044</v>
      </c>
      <c r="I31" s="1">
        <f t="shared" si="1"/>
        <v>2.5624423987909945E-9</v>
      </c>
    </row>
    <row r="32" spans="1:9" ht="21" x14ac:dyDescent="0.25">
      <c r="A32" s="3" t="s">
        <v>132</v>
      </c>
      <c r="C32" s="4">
        <v>0</v>
      </c>
      <c r="E32" s="1">
        <f t="shared" si="0"/>
        <v>0</v>
      </c>
      <c r="G32" s="4">
        <v>116356164400</v>
      </c>
      <c r="I32" s="1">
        <f t="shared" si="1"/>
        <v>4.1967790245376856E-3</v>
      </c>
    </row>
    <row r="33" spans="1:9" ht="21" x14ac:dyDescent="0.25">
      <c r="A33" s="3" t="s">
        <v>132</v>
      </c>
      <c r="C33" s="4">
        <v>0</v>
      </c>
      <c r="E33" s="1">
        <f t="shared" si="0"/>
        <v>0</v>
      </c>
      <c r="G33" s="4">
        <v>60131506856</v>
      </c>
      <c r="I33" s="1">
        <f t="shared" si="1"/>
        <v>2.1688463863381254E-3</v>
      </c>
    </row>
    <row r="34" spans="1:9" ht="21" x14ac:dyDescent="0.25">
      <c r="A34" s="3" t="s">
        <v>165</v>
      </c>
      <c r="C34" s="4">
        <v>0</v>
      </c>
      <c r="E34" s="1">
        <f t="shared" si="0"/>
        <v>0</v>
      </c>
      <c r="G34" s="4">
        <v>26371452862</v>
      </c>
      <c r="I34" s="1">
        <f t="shared" si="1"/>
        <v>9.5117573519659529E-4</v>
      </c>
    </row>
    <row r="35" spans="1:9" ht="21" x14ac:dyDescent="0.25">
      <c r="A35" s="3" t="s">
        <v>166</v>
      </c>
      <c r="C35" s="4">
        <v>0</v>
      </c>
      <c r="E35" s="1">
        <f t="shared" si="0"/>
        <v>0</v>
      </c>
      <c r="G35" s="4">
        <v>62544376141</v>
      </c>
      <c r="I35" s="1">
        <f t="shared" si="1"/>
        <v>2.2558746865270858E-3</v>
      </c>
    </row>
    <row r="36" spans="1:9" ht="21" x14ac:dyDescent="0.25">
      <c r="A36" s="3" t="s">
        <v>132</v>
      </c>
      <c r="C36" s="4">
        <v>0</v>
      </c>
      <c r="E36" s="1">
        <f t="shared" si="0"/>
        <v>0</v>
      </c>
      <c r="G36" s="4">
        <v>100219178108</v>
      </c>
      <c r="I36" s="1">
        <f t="shared" si="1"/>
        <v>3.6147439777592118E-3</v>
      </c>
    </row>
    <row r="37" spans="1:9" ht="21" x14ac:dyDescent="0.25">
      <c r="A37" s="3" t="s">
        <v>134</v>
      </c>
      <c r="C37" s="4">
        <v>0</v>
      </c>
      <c r="E37" s="1">
        <f t="shared" si="0"/>
        <v>0</v>
      </c>
      <c r="G37" s="4">
        <v>44213060851</v>
      </c>
      <c r="I37" s="1">
        <f t="shared" si="1"/>
        <v>1.5946937349379069E-3</v>
      </c>
    </row>
    <row r="38" spans="1:9" ht="21" x14ac:dyDescent="0.25">
      <c r="A38" s="3" t="s">
        <v>167</v>
      </c>
      <c r="C38" s="4">
        <v>0</v>
      </c>
      <c r="E38" s="1">
        <f t="shared" si="0"/>
        <v>0</v>
      </c>
      <c r="G38" s="4">
        <v>3386301380</v>
      </c>
      <c r="I38" s="1">
        <f t="shared" si="1"/>
        <v>1.2213842451433556E-4</v>
      </c>
    </row>
    <row r="39" spans="1:9" ht="21" x14ac:dyDescent="0.25">
      <c r="A39" s="3" t="s">
        <v>141</v>
      </c>
      <c r="C39" s="4">
        <v>0</v>
      </c>
      <c r="E39" s="1">
        <f t="shared" si="0"/>
        <v>0</v>
      </c>
      <c r="G39" s="4">
        <v>2539726040</v>
      </c>
      <c r="I39" s="1">
        <f t="shared" si="1"/>
        <v>9.1603818566093594E-5</v>
      </c>
    </row>
    <row r="40" spans="1:9" ht="21" x14ac:dyDescent="0.25">
      <c r="A40" s="3" t="s">
        <v>132</v>
      </c>
      <c r="C40" s="4">
        <v>0</v>
      </c>
      <c r="E40" s="1">
        <f t="shared" si="0"/>
        <v>0</v>
      </c>
      <c r="G40" s="4">
        <v>10021917796</v>
      </c>
      <c r="I40" s="1">
        <f t="shared" si="1"/>
        <v>3.6147439724210908E-4</v>
      </c>
    </row>
    <row r="41" spans="1:9" ht="21" x14ac:dyDescent="0.25">
      <c r="A41" s="3" t="s">
        <v>138</v>
      </c>
      <c r="C41" s="4">
        <v>0</v>
      </c>
      <c r="E41" s="1">
        <f t="shared" si="0"/>
        <v>0</v>
      </c>
      <c r="G41" s="4">
        <v>93190410968</v>
      </c>
      <c r="I41" s="1">
        <f t="shared" si="1"/>
        <v>3.3612276930516374E-3</v>
      </c>
    </row>
    <row r="42" spans="1:9" ht="21" x14ac:dyDescent="0.25">
      <c r="A42" s="3" t="s">
        <v>167</v>
      </c>
      <c r="C42" s="4">
        <v>0</v>
      </c>
      <c r="E42" s="1">
        <f t="shared" si="0"/>
        <v>0</v>
      </c>
      <c r="G42" s="4">
        <v>2709041108</v>
      </c>
      <c r="I42" s="1">
        <f t="shared" si="1"/>
        <v>9.7710739755741985E-5</v>
      </c>
    </row>
    <row r="43" spans="1:9" ht="21" x14ac:dyDescent="0.25">
      <c r="A43" s="3" t="s">
        <v>168</v>
      </c>
      <c r="C43" s="4">
        <v>0</v>
      </c>
      <c r="E43" s="1">
        <f t="shared" si="0"/>
        <v>0</v>
      </c>
      <c r="G43" s="4">
        <v>35630136991</v>
      </c>
      <c r="I43" s="1">
        <f t="shared" si="1"/>
        <v>1.2851215261031163E-3</v>
      </c>
    </row>
    <row r="44" spans="1:9" ht="21" x14ac:dyDescent="0.25">
      <c r="A44" s="3" t="s">
        <v>132</v>
      </c>
      <c r="C44" s="4">
        <v>0</v>
      </c>
      <c r="E44" s="1">
        <f t="shared" si="0"/>
        <v>0</v>
      </c>
      <c r="G44" s="4">
        <v>30065753427</v>
      </c>
      <c r="I44" s="1">
        <f t="shared" si="1"/>
        <v>1.0844231931329943E-3</v>
      </c>
    </row>
    <row r="45" spans="1:9" ht="21" x14ac:dyDescent="0.25">
      <c r="A45" s="3" t="s">
        <v>169</v>
      </c>
      <c r="C45" s="4">
        <v>0</v>
      </c>
      <c r="E45" s="1">
        <f t="shared" si="0"/>
        <v>0</v>
      </c>
      <c r="G45" s="4">
        <v>4313609046</v>
      </c>
      <c r="I45" s="1">
        <f t="shared" si="1"/>
        <v>1.555849151410221E-4</v>
      </c>
    </row>
    <row r="46" spans="1:9" ht="21" x14ac:dyDescent="0.25">
      <c r="A46" s="3" t="s">
        <v>145</v>
      </c>
      <c r="C46" s="4">
        <v>0</v>
      </c>
      <c r="E46" s="1">
        <f t="shared" si="0"/>
        <v>0</v>
      </c>
      <c r="G46" s="4">
        <v>163131852088</v>
      </c>
      <c r="I46" s="1">
        <f t="shared" si="1"/>
        <v>5.8839025728223701E-3</v>
      </c>
    </row>
    <row r="47" spans="1:9" ht="21" x14ac:dyDescent="0.25">
      <c r="A47" s="3" t="s">
        <v>170</v>
      </c>
      <c r="C47" s="4">
        <v>0</v>
      </c>
      <c r="E47" s="1">
        <f t="shared" si="0"/>
        <v>0</v>
      </c>
      <c r="G47" s="4">
        <v>345148497941</v>
      </c>
      <c r="I47" s="1">
        <f t="shared" si="1"/>
        <v>1.2448949172386757E-2</v>
      </c>
    </row>
    <row r="48" spans="1:9" ht="21" x14ac:dyDescent="0.25">
      <c r="A48" s="3" t="s">
        <v>170</v>
      </c>
      <c r="C48" s="4">
        <v>0</v>
      </c>
      <c r="E48" s="1">
        <f t="shared" si="0"/>
        <v>0</v>
      </c>
      <c r="G48" s="4">
        <v>623529878047</v>
      </c>
      <c r="I48" s="1">
        <f t="shared" si="1"/>
        <v>2.2489716181811427E-2</v>
      </c>
    </row>
    <row r="49" spans="1:9" ht="21" x14ac:dyDescent="0.25">
      <c r="A49" s="3" t="s">
        <v>171</v>
      </c>
      <c r="C49" s="4">
        <v>0</v>
      </c>
      <c r="E49" s="1">
        <f t="shared" si="0"/>
        <v>0</v>
      </c>
      <c r="G49" s="4">
        <v>77837671237</v>
      </c>
      <c r="I49" s="1">
        <f t="shared" si="1"/>
        <v>2.8074791537757316E-3</v>
      </c>
    </row>
    <row r="50" spans="1:9" ht="21" x14ac:dyDescent="0.25">
      <c r="A50" s="3" t="s">
        <v>132</v>
      </c>
      <c r="C50" s="4">
        <v>0</v>
      </c>
      <c r="E50" s="1">
        <f t="shared" si="0"/>
        <v>0</v>
      </c>
      <c r="G50" s="4">
        <v>19041643838</v>
      </c>
      <c r="I50" s="1">
        <f t="shared" si="1"/>
        <v>6.8680135568335789E-4</v>
      </c>
    </row>
    <row r="51" spans="1:9" ht="21" x14ac:dyDescent="0.25">
      <c r="A51" s="3" t="s">
        <v>171</v>
      </c>
      <c r="C51" s="4">
        <v>0</v>
      </c>
      <c r="E51" s="1">
        <f t="shared" si="0"/>
        <v>0</v>
      </c>
      <c r="G51" s="4">
        <v>216920547960</v>
      </c>
      <c r="I51" s="1">
        <f t="shared" si="1"/>
        <v>7.8239740057102561E-3</v>
      </c>
    </row>
    <row r="52" spans="1:9" ht="21" x14ac:dyDescent="0.25">
      <c r="A52" s="3" t="s">
        <v>132</v>
      </c>
      <c r="C52" s="4">
        <v>0</v>
      </c>
      <c r="E52" s="1">
        <f t="shared" si="0"/>
        <v>0</v>
      </c>
      <c r="G52" s="4">
        <v>35076712346</v>
      </c>
      <c r="I52" s="1">
        <f t="shared" si="1"/>
        <v>1.2651603925114849E-3</v>
      </c>
    </row>
    <row r="53" spans="1:9" ht="21" x14ac:dyDescent="0.25">
      <c r="A53" s="3" t="s">
        <v>140</v>
      </c>
      <c r="C53" s="4">
        <v>66958</v>
      </c>
      <c r="E53" s="1">
        <f t="shared" si="0"/>
        <v>1.9966343057090893E-8</v>
      </c>
      <c r="G53" s="4">
        <v>512830</v>
      </c>
      <c r="I53" s="1">
        <f t="shared" si="1"/>
        <v>1.8496950275491045E-8</v>
      </c>
    </row>
    <row r="54" spans="1:9" ht="21" x14ac:dyDescent="0.25">
      <c r="A54" s="3" t="s">
        <v>132</v>
      </c>
      <c r="C54" s="4">
        <v>0</v>
      </c>
      <c r="E54" s="1">
        <f t="shared" si="0"/>
        <v>0</v>
      </c>
      <c r="G54" s="4">
        <v>10021917818</v>
      </c>
      <c r="I54" s="1">
        <f t="shared" si="1"/>
        <v>3.6147439803561356E-4</v>
      </c>
    </row>
    <row r="55" spans="1:9" ht="21" x14ac:dyDescent="0.25">
      <c r="A55" s="3" t="s">
        <v>132</v>
      </c>
      <c r="C55" s="4">
        <v>0</v>
      </c>
      <c r="E55" s="1">
        <f t="shared" si="0"/>
        <v>0</v>
      </c>
      <c r="G55" s="4">
        <v>17538356179</v>
      </c>
      <c r="I55" s="1">
        <f t="shared" si="1"/>
        <v>6.3258019647215277E-4</v>
      </c>
    </row>
    <row r="56" spans="1:9" ht="21" x14ac:dyDescent="0.25">
      <c r="A56" s="3" t="s">
        <v>171</v>
      </c>
      <c r="C56" s="4">
        <v>0</v>
      </c>
      <c r="E56" s="1">
        <f t="shared" si="0"/>
        <v>0</v>
      </c>
      <c r="G56" s="4">
        <v>81692876715</v>
      </c>
      <c r="I56" s="1">
        <f t="shared" si="1"/>
        <v>2.946530192186836E-3</v>
      </c>
    </row>
    <row r="57" spans="1:9" ht="21" x14ac:dyDescent="0.25">
      <c r="A57" s="3" t="s">
        <v>132</v>
      </c>
      <c r="C57" s="4">
        <v>0</v>
      </c>
      <c r="E57" s="1">
        <f t="shared" si="0"/>
        <v>0</v>
      </c>
      <c r="G57" s="4">
        <v>45098630143</v>
      </c>
      <c r="I57" s="1">
        <f t="shared" si="1"/>
        <v>1.6266347897896623E-3</v>
      </c>
    </row>
    <row r="58" spans="1:9" ht="21" x14ac:dyDescent="0.25">
      <c r="A58" s="3" t="s">
        <v>132</v>
      </c>
      <c r="C58" s="4">
        <v>0</v>
      </c>
      <c r="E58" s="1">
        <f t="shared" si="0"/>
        <v>0</v>
      </c>
      <c r="G58" s="4">
        <v>30065753425</v>
      </c>
      <c r="I58" s="1">
        <f t="shared" si="1"/>
        <v>1.0844231930608576E-3</v>
      </c>
    </row>
    <row r="59" spans="1:9" ht="21" x14ac:dyDescent="0.25">
      <c r="A59" s="3" t="s">
        <v>132</v>
      </c>
      <c r="C59" s="4">
        <v>0</v>
      </c>
      <c r="E59" s="1">
        <f t="shared" si="0"/>
        <v>0</v>
      </c>
      <c r="G59" s="4">
        <v>72555324229</v>
      </c>
      <c r="I59" s="1">
        <f t="shared" si="1"/>
        <v>2.6169534241092438E-3</v>
      </c>
    </row>
    <row r="60" spans="1:9" ht="21" x14ac:dyDescent="0.25">
      <c r="A60" s="3" t="s">
        <v>132</v>
      </c>
      <c r="C60" s="4">
        <v>0</v>
      </c>
      <c r="E60" s="1">
        <f t="shared" si="0"/>
        <v>0</v>
      </c>
      <c r="G60" s="4">
        <v>12498108161</v>
      </c>
      <c r="I60" s="1">
        <f t="shared" si="1"/>
        <v>4.5078658657201378E-4</v>
      </c>
    </row>
    <row r="61" spans="1:9" ht="21" x14ac:dyDescent="0.25">
      <c r="A61" s="3" t="s">
        <v>132</v>
      </c>
      <c r="C61" s="4">
        <v>0</v>
      </c>
      <c r="E61" s="1">
        <f t="shared" si="0"/>
        <v>0</v>
      </c>
      <c r="G61" s="4">
        <v>114874427080</v>
      </c>
      <c r="I61" s="1">
        <f t="shared" si="1"/>
        <v>4.1433351512670516E-3</v>
      </c>
    </row>
    <row r="62" spans="1:9" ht="21" x14ac:dyDescent="0.25">
      <c r="A62" s="3" t="s">
        <v>138</v>
      </c>
      <c r="C62" s="4">
        <v>0</v>
      </c>
      <c r="E62" s="1">
        <f t="shared" si="0"/>
        <v>0</v>
      </c>
      <c r="G62" s="4">
        <v>18526027399</v>
      </c>
      <c r="I62" s="1">
        <f t="shared" si="1"/>
        <v>6.6820390305108457E-4</v>
      </c>
    </row>
    <row r="63" spans="1:9" ht="21" x14ac:dyDescent="0.25">
      <c r="A63" s="3" t="s">
        <v>137</v>
      </c>
      <c r="C63" s="4">
        <v>0</v>
      </c>
      <c r="E63" s="1">
        <f t="shared" si="0"/>
        <v>0</v>
      </c>
      <c r="G63" s="4">
        <v>45692114332</v>
      </c>
      <c r="I63" s="1">
        <f t="shared" si="1"/>
        <v>1.6480408064681389E-3</v>
      </c>
    </row>
    <row r="64" spans="1:9" ht="21" x14ac:dyDescent="0.25">
      <c r="A64" s="3" t="s">
        <v>145</v>
      </c>
      <c r="C64" s="4">
        <v>0</v>
      </c>
      <c r="E64" s="1">
        <f t="shared" si="0"/>
        <v>0</v>
      </c>
      <c r="G64" s="4">
        <v>28651700722</v>
      </c>
      <c r="I64" s="1">
        <f t="shared" si="1"/>
        <v>1.0334205946670142E-3</v>
      </c>
    </row>
    <row r="65" spans="1:9" ht="21" x14ac:dyDescent="0.25">
      <c r="A65" s="3" t="s">
        <v>167</v>
      </c>
      <c r="C65" s="4">
        <v>0</v>
      </c>
      <c r="E65" s="1">
        <f t="shared" si="0"/>
        <v>0</v>
      </c>
      <c r="G65" s="4">
        <v>213141632820</v>
      </c>
      <c r="I65" s="1">
        <f t="shared" si="1"/>
        <v>7.6876746366408167E-3</v>
      </c>
    </row>
    <row r="66" spans="1:9" ht="21" x14ac:dyDescent="0.25">
      <c r="A66" s="3" t="s">
        <v>172</v>
      </c>
      <c r="C66" s="4">
        <v>0</v>
      </c>
      <c r="E66" s="1">
        <f t="shared" si="0"/>
        <v>0</v>
      </c>
      <c r="G66" s="4">
        <v>883962070241</v>
      </c>
      <c r="I66" s="1">
        <f t="shared" si="1"/>
        <v>3.1883084957330693E-2</v>
      </c>
    </row>
    <row r="67" spans="1:9" ht="21" x14ac:dyDescent="0.25">
      <c r="A67" s="3" t="s">
        <v>167</v>
      </c>
      <c r="C67" s="4">
        <v>0</v>
      </c>
      <c r="E67" s="1">
        <f t="shared" si="0"/>
        <v>0</v>
      </c>
      <c r="G67" s="4">
        <v>180197260269</v>
      </c>
      <c r="I67" s="1">
        <f t="shared" si="1"/>
        <v>6.4994242984525302E-3</v>
      </c>
    </row>
    <row r="68" spans="1:9" ht="21" x14ac:dyDescent="0.25">
      <c r="A68" s="3" t="s">
        <v>167</v>
      </c>
      <c r="C68" s="4">
        <v>0</v>
      </c>
      <c r="E68" s="1">
        <f t="shared" si="0"/>
        <v>0</v>
      </c>
      <c r="G68" s="4">
        <v>195127397259</v>
      </c>
      <c r="I68" s="1">
        <f t="shared" si="1"/>
        <v>7.0379302390377136E-3</v>
      </c>
    </row>
    <row r="69" spans="1:9" ht="21" x14ac:dyDescent="0.25">
      <c r="A69" s="3" t="s">
        <v>138</v>
      </c>
      <c r="C69" s="4">
        <v>0</v>
      </c>
      <c r="E69" s="1">
        <f t="shared" si="0"/>
        <v>0</v>
      </c>
      <c r="G69" s="4">
        <v>69041095888</v>
      </c>
      <c r="I69" s="1">
        <f t="shared" si="1"/>
        <v>2.4902008806149119E-3</v>
      </c>
    </row>
    <row r="70" spans="1:9" ht="21" x14ac:dyDescent="0.25">
      <c r="A70" s="3" t="s">
        <v>167</v>
      </c>
      <c r="C70" s="4">
        <v>0</v>
      </c>
      <c r="E70" s="1">
        <f t="shared" si="0"/>
        <v>0</v>
      </c>
      <c r="G70" s="4">
        <v>178212328762</v>
      </c>
      <c r="I70" s="1">
        <f t="shared" si="1"/>
        <v>6.4278310231269164E-3</v>
      </c>
    </row>
    <row r="71" spans="1:9" ht="21" x14ac:dyDescent="0.25">
      <c r="A71" s="3" t="s">
        <v>141</v>
      </c>
      <c r="C71" s="4">
        <v>0</v>
      </c>
      <c r="E71" s="1">
        <f t="shared" si="0"/>
        <v>0</v>
      </c>
      <c r="G71" s="4">
        <v>214890410958</v>
      </c>
      <c r="I71" s="1">
        <f t="shared" si="1"/>
        <v>7.7507502411519645E-3</v>
      </c>
    </row>
    <row r="72" spans="1:9" ht="21" x14ac:dyDescent="0.25">
      <c r="A72" s="3" t="s">
        <v>167</v>
      </c>
      <c r="C72" s="4">
        <v>0</v>
      </c>
      <c r="E72" s="1">
        <f t="shared" si="0"/>
        <v>0</v>
      </c>
      <c r="G72" s="4">
        <v>223693150679</v>
      </c>
      <c r="I72" s="1">
        <f t="shared" si="1"/>
        <v>8.068250853260123E-3</v>
      </c>
    </row>
    <row r="73" spans="1:9" ht="21" x14ac:dyDescent="0.25">
      <c r="A73" s="3" t="s">
        <v>169</v>
      </c>
      <c r="C73" s="4">
        <v>0</v>
      </c>
      <c r="E73" s="1">
        <f t="shared" ref="E73:E136" si="2">C73/$C$218</f>
        <v>0</v>
      </c>
      <c r="G73" s="4">
        <v>275671232873</v>
      </c>
      <c r="I73" s="1">
        <f t="shared" ref="I73:I136" si="3">G73/$G$218</f>
        <v>9.9430163735257163E-3</v>
      </c>
    </row>
    <row r="74" spans="1:9" ht="21" x14ac:dyDescent="0.25">
      <c r="A74" s="3" t="s">
        <v>148</v>
      </c>
      <c r="C74" s="4">
        <v>0</v>
      </c>
      <c r="E74" s="1">
        <f t="shared" si="2"/>
        <v>0</v>
      </c>
      <c r="G74" s="4">
        <v>73528767122</v>
      </c>
      <c r="I74" s="1">
        <f t="shared" si="3"/>
        <v>2.6520639379010486E-3</v>
      </c>
    </row>
    <row r="75" spans="1:9" ht="21" x14ac:dyDescent="0.25">
      <c r="A75" s="3" t="s">
        <v>137</v>
      </c>
      <c r="C75" s="4">
        <v>0</v>
      </c>
      <c r="E75" s="1">
        <f t="shared" si="2"/>
        <v>0</v>
      </c>
      <c r="G75" s="4">
        <v>138945205475</v>
      </c>
      <c r="I75" s="1">
        <f t="shared" si="3"/>
        <v>5.011529272251937E-3</v>
      </c>
    </row>
    <row r="76" spans="1:9" ht="21" x14ac:dyDescent="0.25">
      <c r="A76" s="3" t="s">
        <v>169</v>
      </c>
      <c r="C76" s="4">
        <v>0</v>
      </c>
      <c r="E76" s="1">
        <f t="shared" si="2"/>
        <v>0</v>
      </c>
      <c r="G76" s="4">
        <v>245411506847</v>
      </c>
      <c r="I76" s="1">
        <f t="shared" si="3"/>
        <v>8.8515969018627787E-3</v>
      </c>
    </row>
    <row r="77" spans="1:9" ht="21" x14ac:dyDescent="0.25">
      <c r="A77" s="3" t="s">
        <v>137</v>
      </c>
      <c r="C77" s="4">
        <v>0</v>
      </c>
      <c r="E77" s="1">
        <f t="shared" si="2"/>
        <v>0</v>
      </c>
      <c r="G77" s="4">
        <v>22835342464</v>
      </c>
      <c r="I77" s="1">
        <f t="shared" si="3"/>
        <v>8.2363394122890064E-4</v>
      </c>
    </row>
    <row r="78" spans="1:9" ht="21" x14ac:dyDescent="0.25">
      <c r="A78" s="3" t="s">
        <v>168</v>
      </c>
      <c r="C78" s="4">
        <v>0</v>
      </c>
      <c r="E78" s="1">
        <f t="shared" si="2"/>
        <v>0</v>
      </c>
      <c r="G78" s="4">
        <v>56095890409</v>
      </c>
      <c r="I78" s="1">
        <f t="shared" si="3"/>
        <v>2.0232882154996158E-3</v>
      </c>
    </row>
    <row r="79" spans="1:9" ht="21" x14ac:dyDescent="0.25">
      <c r="A79" s="3" t="s">
        <v>169</v>
      </c>
      <c r="C79" s="4">
        <v>0</v>
      </c>
      <c r="E79" s="1">
        <f t="shared" si="2"/>
        <v>0</v>
      </c>
      <c r="G79" s="4">
        <v>165830136982</v>
      </c>
      <c r="I79" s="1">
        <f t="shared" si="3"/>
        <v>5.981225353302113E-3</v>
      </c>
    </row>
    <row r="80" spans="1:9" ht="21" x14ac:dyDescent="0.25">
      <c r="A80" s="3" t="s">
        <v>132</v>
      </c>
      <c r="C80" s="4">
        <v>0</v>
      </c>
      <c r="E80" s="1">
        <f t="shared" si="2"/>
        <v>0</v>
      </c>
      <c r="G80" s="4">
        <v>11890410959</v>
      </c>
      <c r="I80" s="1">
        <f t="shared" si="3"/>
        <v>4.2886792945766978E-4</v>
      </c>
    </row>
    <row r="81" spans="1:9" ht="21" x14ac:dyDescent="0.25">
      <c r="A81" s="3" t="s">
        <v>132</v>
      </c>
      <c r="C81" s="4">
        <v>0</v>
      </c>
      <c r="E81" s="1">
        <f t="shared" si="2"/>
        <v>0</v>
      </c>
      <c r="G81" s="4">
        <v>72871232876</v>
      </c>
      <c r="I81" s="1">
        <f t="shared" si="3"/>
        <v>2.6283477390579729E-3</v>
      </c>
    </row>
    <row r="82" spans="1:9" ht="21" x14ac:dyDescent="0.25">
      <c r="A82" s="3" t="s">
        <v>147</v>
      </c>
      <c r="C82" s="4">
        <v>0</v>
      </c>
      <c r="E82" s="1">
        <f t="shared" si="2"/>
        <v>0</v>
      </c>
      <c r="G82" s="4">
        <v>202376712324</v>
      </c>
      <c r="I82" s="1">
        <f t="shared" si="3"/>
        <v>7.299401331385417E-3</v>
      </c>
    </row>
    <row r="83" spans="1:9" ht="21" x14ac:dyDescent="0.25">
      <c r="A83" s="3" t="s">
        <v>146</v>
      </c>
      <c r="C83" s="4">
        <v>0</v>
      </c>
      <c r="E83" s="1">
        <f t="shared" si="2"/>
        <v>0</v>
      </c>
      <c r="G83" s="4">
        <v>27486986301</v>
      </c>
      <c r="I83" s="1">
        <f t="shared" si="3"/>
        <v>9.914112256160922E-4</v>
      </c>
    </row>
    <row r="84" spans="1:9" ht="21" x14ac:dyDescent="0.25">
      <c r="A84" s="3" t="s">
        <v>145</v>
      </c>
      <c r="C84" s="4">
        <v>0</v>
      </c>
      <c r="E84" s="1">
        <f t="shared" si="2"/>
        <v>0</v>
      </c>
      <c r="G84" s="4">
        <v>131005479451</v>
      </c>
      <c r="I84" s="1">
        <f t="shared" si="3"/>
        <v>4.7251561710937558E-3</v>
      </c>
    </row>
    <row r="85" spans="1:9" ht="21" x14ac:dyDescent="0.25">
      <c r="A85" s="3" t="s">
        <v>135</v>
      </c>
      <c r="C85" s="4">
        <v>0</v>
      </c>
      <c r="E85" s="1">
        <f t="shared" si="2"/>
        <v>0</v>
      </c>
      <c r="G85" s="4">
        <v>153789041093</v>
      </c>
      <c r="I85" s="1">
        <f t="shared" si="3"/>
        <v>5.5469224616591659E-3</v>
      </c>
    </row>
    <row r="86" spans="1:9" ht="21" x14ac:dyDescent="0.25">
      <c r="A86" s="3" t="s">
        <v>141</v>
      </c>
      <c r="C86" s="4">
        <v>0</v>
      </c>
      <c r="E86" s="1">
        <f t="shared" si="2"/>
        <v>0</v>
      </c>
      <c r="G86" s="4">
        <v>109602739723</v>
      </c>
      <c r="I86" s="1">
        <f t="shared" si="3"/>
        <v>3.9531938980050269E-3</v>
      </c>
    </row>
    <row r="87" spans="1:9" ht="21" x14ac:dyDescent="0.25">
      <c r="A87" s="3" t="s">
        <v>169</v>
      </c>
      <c r="C87" s="4">
        <v>0</v>
      </c>
      <c r="E87" s="1">
        <f t="shared" si="2"/>
        <v>0</v>
      </c>
      <c r="G87" s="4">
        <v>123346849311</v>
      </c>
      <c r="I87" s="1">
        <f t="shared" si="3"/>
        <v>4.4489217447186277E-3</v>
      </c>
    </row>
    <row r="88" spans="1:9" ht="21" x14ac:dyDescent="0.25">
      <c r="A88" s="3" t="s">
        <v>173</v>
      </c>
      <c r="C88" s="4">
        <v>0</v>
      </c>
      <c r="E88" s="1">
        <f t="shared" si="2"/>
        <v>0</v>
      </c>
      <c r="G88" s="4">
        <v>217479452052</v>
      </c>
      <c r="I88" s="1">
        <f t="shared" si="3"/>
        <v>7.8441327741101009E-3</v>
      </c>
    </row>
    <row r="89" spans="1:9" ht="21" x14ac:dyDescent="0.25">
      <c r="A89" s="3" t="s">
        <v>173</v>
      </c>
      <c r="C89" s="4">
        <v>0</v>
      </c>
      <c r="E89" s="1">
        <f t="shared" si="2"/>
        <v>0</v>
      </c>
      <c r="G89" s="4">
        <v>281946575339</v>
      </c>
      <c r="I89" s="1">
        <f t="shared" si="3"/>
        <v>1.0169357846441263E-2</v>
      </c>
    </row>
    <row r="90" spans="1:9" ht="21" x14ac:dyDescent="0.25">
      <c r="A90" s="3" t="s">
        <v>169</v>
      </c>
      <c r="C90" s="4">
        <v>0</v>
      </c>
      <c r="E90" s="1">
        <f t="shared" si="2"/>
        <v>0</v>
      </c>
      <c r="G90" s="4">
        <v>93001643831</v>
      </c>
      <c r="I90" s="1">
        <f t="shared" si="3"/>
        <v>3.3544191671332321E-3</v>
      </c>
    </row>
    <row r="91" spans="1:9" ht="21" x14ac:dyDescent="0.25">
      <c r="A91" s="3" t="s">
        <v>169</v>
      </c>
      <c r="C91" s="4">
        <v>0</v>
      </c>
      <c r="E91" s="1">
        <f t="shared" si="2"/>
        <v>0</v>
      </c>
      <c r="G91" s="4">
        <v>61545205475</v>
      </c>
      <c r="I91" s="1">
        <f t="shared" si="3"/>
        <v>2.2198362134936609E-3</v>
      </c>
    </row>
    <row r="92" spans="1:9" ht="21" x14ac:dyDescent="0.25">
      <c r="A92" s="3" t="s">
        <v>148</v>
      </c>
      <c r="C92" s="4">
        <v>0</v>
      </c>
      <c r="E92" s="1">
        <f t="shared" si="2"/>
        <v>0</v>
      </c>
      <c r="G92" s="4">
        <v>45308219177</v>
      </c>
      <c r="I92" s="1">
        <f t="shared" si="3"/>
        <v>1.6341943279215699E-3</v>
      </c>
    </row>
    <row r="93" spans="1:9" ht="21" x14ac:dyDescent="0.25">
      <c r="A93" s="3" t="s">
        <v>138</v>
      </c>
      <c r="C93" s="4">
        <v>0</v>
      </c>
      <c r="E93" s="1">
        <f t="shared" si="2"/>
        <v>0</v>
      </c>
      <c r="G93" s="4">
        <v>69041095889</v>
      </c>
      <c r="I93" s="1">
        <f t="shared" si="3"/>
        <v>2.4902008806509802E-3</v>
      </c>
    </row>
    <row r="94" spans="1:9" ht="21" x14ac:dyDescent="0.25">
      <c r="A94" s="3" t="s">
        <v>165</v>
      </c>
      <c r="C94" s="4">
        <v>0</v>
      </c>
      <c r="E94" s="1">
        <f t="shared" si="2"/>
        <v>0</v>
      </c>
      <c r="G94" s="4">
        <v>288316185522</v>
      </c>
      <c r="I94" s="1">
        <f t="shared" si="3"/>
        <v>1.0399099403739417E-2</v>
      </c>
    </row>
    <row r="95" spans="1:9" ht="21" x14ac:dyDescent="0.25">
      <c r="A95" s="3" t="s">
        <v>174</v>
      </c>
      <c r="C95" s="4">
        <v>0</v>
      </c>
      <c r="E95" s="1">
        <f t="shared" si="2"/>
        <v>0</v>
      </c>
      <c r="G95" s="4">
        <v>106512710852</v>
      </c>
      <c r="I95" s="1">
        <f t="shared" si="3"/>
        <v>3.8417415446389629E-3</v>
      </c>
    </row>
    <row r="96" spans="1:9" ht="21" x14ac:dyDescent="0.25">
      <c r="A96" s="3" t="s">
        <v>132</v>
      </c>
      <c r="C96" s="4">
        <v>0</v>
      </c>
      <c r="E96" s="1">
        <f t="shared" si="2"/>
        <v>0</v>
      </c>
      <c r="G96" s="4">
        <v>221017808220</v>
      </c>
      <c r="I96" s="1">
        <f t="shared" si="3"/>
        <v>7.97175556937651E-3</v>
      </c>
    </row>
    <row r="97" spans="1:9" ht="21" x14ac:dyDescent="0.25">
      <c r="A97" s="3" t="s">
        <v>132</v>
      </c>
      <c r="C97" s="4">
        <v>0</v>
      </c>
      <c r="E97" s="1">
        <f t="shared" si="2"/>
        <v>0</v>
      </c>
      <c r="G97" s="4">
        <v>9061643833</v>
      </c>
      <c r="I97" s="1">
        <f t="shared" si="3"/>
        <v>3.2683886549774989E-4</v>
      </c>
    </row>
    <row r="98" spans="1:9" ht="21" x14ac:dyDescent="0.25">
      <c r="A98" s="3" t="s">
        <v>132</v>
      </c>
      <c r="C98" s="4">
        <v>0</v>
      </c>
      <c r="E98" s="1">
        <f t="shared" si="2"/>
        <v>0</v>
      </c>
      <c r="G98" s="4">
        <v>57994520548</v>
      </c>
      <c r="I98" s="1">
        <f t="shared" si="3"/>
        <v>2.0917687397915483E-3</v>
      </c>
    </row>
    <row r="99" spans="1:9" ht="21" x14ac:dyDescent="0.25">
      <c r="A99" s="3" t="s">
        <v>141</v>
      </c>
      <c r="C99" s="4">
        <v>0</v>
      </c>
      <c r="E99" s="1">
        <f t="shared" si="2"/>
        <v>0</v>
      </c>
      <c r="G99" s="4">
        <v>93205479452</v>
      </c>
      <c r="I99" s="1">
        <f t="shared" si="3"/>
        <v>3.3617711889455497E-3</v>
      </c>
    </row>
    <row r="100" spans="1:9" ht="21" x14ac:dyDescent="0.25">
      <c r="A100" s="3" t="s">
        <v>132</v>
      </c>
      <c r="C100" s="4">
        <v>0</v>
      </c>
      <c r="E100" s="1">
        <f t="shared" si="2"/>
        <v>0</v>
      </c>
      <c r="G100" s="4">
        <v>934773287676</v>
      </c>
      <c r="I100" s="1">
        <f t="shared" si="3"/>
        <v>3.3715763549324838E-2</v>
      </c>
    </row>
    <row r="101" spans="1:9" ht="21" x14ac:dyDescent="0.25">
      <c r="A101" s="3" t="s">
        <v>132</v>
      </c>
      <c r="C101" s="4">
        <v>0</v>
      </c>
      <c r="E101" s="1">
        <f t="shared" si="2"/>
        <v>0</v>
      </c>
      <c r="G101" s="4">
        <v>77412328767</v>
      </c>
      <c r="I101" s="1">
        <f t="shared" si="3"/>
        <v>2.7921377374825261E-3</v>
      </c>
    </row>
    <row r="102" spans="1:9" ht="21" x14ac:dyDescent="0.25">
      <c r="A102" s="3" t="s">
        <v>138</v>
      </c>
      <c r="C102" s="4">
        <v>0</v>
      </c>
      <c r="E102" s="1">
        <f t="shared" si="2"/>
        <v>0</v>
      </c>
      <c r="G102" s="4">
        <v>63949315067</v>
      </c>
      <c r="I102" s="1">
        <f t="shared" si="3"/>
        <v>2.3065485656962527E-3</v>
      </c>
    </row>
    <row r="103" spans="1:9" ht="21" x14ac:dyDescent="0.25">
      <c r="A103" s="3" t="s">
        <v>141</v>
      </c>
      <c r="C103" s="4">
        <v>0</v>
      </c>
      <c r="E103" s="1">
        <f t="shared" si="2"/>
        <v>0</v>
      </c>
      <c r="G103" s="4">
        <v>92342465753</v>
      </c>
      <c r="I103" s="1">
        <f t="shared" si="3"/>
        <v>3.330643677923436E-3</v>
      </c>
    </row>
    <row r="104" spans="1:9" ht="21" x14ac:dyDescent="0.25">
      <c r="A104" s="3" t="s">
        <v>169</v>
      </c>
      <c r="C104" s="4">
        <v>0</v>
      </c>
      <c r="E104" s="1">
        <f t="shared" si="2"/>
        <v>0</v>
      </c>
      <c r="G104" s="4">
        <v>101549589039</v>
      </c>
      <c r="I104" s="1">
        <f t="shared" si="3"/>
        <v>3.6627297524538995E-3</v>
      </c>
    </row>
    <row r="105" spans="1:9" ht="21" x14ac:dyDescent="0.25">
      <c r="A105" s="3" t="s">
        <v>141</v>
      </c>
      <c r="C105" s="4">
        <v>0</v>
      </c>
      <c r="E105" s="1">
        <f t="shared" si="2"/>
        <v>0</v>
      </c>
      <c r="G105" s="4">
        <v>126863013696</v>
      </c>
      <c r="I105" s="1">
        <f t="shared" si="3"/>
        <v>4.5757441181948234E-3</v>
      </c>
    </row>
    <row r="106" spans="1:9" ht="21" x14ac:dyDescent="0.25">
      <c r="A106" s="3" t="s">
        <v>148</v>
      </c>
      <c r="C106" s="4">
        <v>0</v>
      </c>
      <c r="E106" s="1">
        <f t="shared" si="2"/>
        <v>0</v>
      </c>
      <c r="G106" s="4">
        <v>83065068492</v>
      </c>
      <c r="I106" s="1">
        <f t="shared" si="3"/>
        <v>2.9960229345529356E-3</v>
      </c>
    </row>
    <row r="107" spans="1:9" ht="21" x14ac:dyDescent="0.25">
      <c r="A107" s="3" t="s">
        <v>132</v>
      </c>
      <c r="C107" s="4">
        <v>0</v>
      </c>
      <c r="E107" s="1">
        <f t="shared" si="2"/>
        <v>0</v>
      </c>
      <c r="G107" s="4">
        <v>76428493150</v>
      </c>
      <c r="I107" s="1">
        <f t="shared" si="3"/>
        <v>2.7566523749122671E-3</v>
      </c>
    </row>
    <row r="108" spans="1:9" ht="21" x14ac:dyDescent="0.25">
      <c r="A108" s="3" t="s">
        <v>143</v>
      </c>
      <c r="C108" s="4">
        <v>0</v>
      </c>
      <c r="E108" s="1">
        <f t="shared" si="2"/>
        <v>0</v>
      </c>
      <c r="G108" s="4">
        <v>45304109587</v>
      </c>
      <c r="I108" s="1">
        <f t="shared" si="3"/>
        <v>1.634046101644085E-3</v>
      </c>
    </row>
    <row r="109" spans="1:9" ht="21" x14ac:dyDescent="0.25">
      <c r="A109" s="3" t="s">
        <v>132</v>
      </c>
      <c r="C109" s="4">
        <v>0</v>
      </c>
      <c r="E109" s="1">
        <f t="shared" si="2"/>
        <v>0</v>
      </c>
      <c r="G109" s="4">
        <v>112493835617</v>
      </c>
      <c r="I109" s="1">
        <f t="shared" si="3"/>
        <v>4.0574710600138689E-3</v>
      </c>
    </row>
    <row r="110" spans="1:9" ht="21" x14ac:dyDescent="0.25">
      <c r="A110" s="3" t="s">
        <v>141</v>
      </c>
      <c r="C110" s="4">
        <v>0</v>
      </c>
      <c r="E110" s="1">
        <f t="shared" si="2"/>
        <v>0</v>
      </c>
      <c r="G110" s="4">
        <v>143821232874</v>
      </c>
      <c r="I110" s="1">
        <f t="shared" si="3"/>
        <v>5.187399709514256E-3</v>
      </c>
    </row>
    <row r="111" spans="1:9" ht="21" x14ac:dyDescent="0.25">
      <c r="A111" s="3" t="s">
        <v>165</v>
      </c>
      <c r="C111" s="4">
        <v>0</v>
      </c>
      <c r="E111" s="1">
        <f t="shared" si="2"/>
        <v>0</v>
      </c>
      <c r="G111" s="4">
        <v>992309742899</v>
      </c>
      <c r="I111" s="1">
        <f t="shared" si="3"/>
        <v>3.5791010612265479E-2</v>
      </c>
    </row>
    <row r="112" spans="1:9" ht="21" x14ac:dyDescent="0.25">
      <c r="A112" s="3" t="s">
        <v>138</v>
      </c>
      <c r="C112" s="4">
        <v>0</v>
      </c>
      <c r="E112" s="1">
        <f t="shared" si="2"/>
        <v>0</v>
      </c>
      <c r="G112" s="4">
        <v>63431506849</v>
      </c>
      <c r="I112" s="1">
        <f t="shared" si="3"/>
        <v>2.2878720591334801E-3</v>
      </c>
    </row>
    <row r="113" spans="1:9" ht="21" x14ac:dyDescent="0.25">
      <c r="A113" s="3" t="s">
        <v>143</v>
      </c>
      <c r="C113" s="4">
        <v>0</v>
      </c>
      <c r="E113" s="1">
        <f t="shared" si="2"/>
        <v>0</v>
      </c>
      <c r="G113" s="4">
        <v>80350684930</v>
      </c>
      <c r="I113" s="1">
        <f t="shared" si="3"/>
        <v>2.8981195011053519E-3</v>
      </c>
    </row>
    <row r="114" spans="1:9" ht="21" x14ac:dyDescent="0.25">
      <c r="A114" s="3" t="s">
        <v>138</v>
      </c>
      <c r="C114" s="4">
        <v>0</v>
      </c>
      <c r="E114" s="1">
        <f t="shared" si="2"/>
        <v>0</v>
      </c>
      <c r="G114" s="4">
        <v>41424657533</v>
      </c>
      <c r="I114" s="1">
        <f t="shared" si="3"/>
        <v>1.4941205283761608E-3</v>
      </c>
    </row>
    <row r="115" spans="1:9" ht="21" x14ac:dyDescent="0.25">
      <c r="A115" s="3" t="s">
        <v>169</v>
      </c>
      <c r="C115" s="4">
        <v>0</v>
      </c>
      <c r="E115" s="1">
        <f t="shared" si="2"/>
        <v>0</v>
      </c>
      <c r="G115" s="4">
        <v>52569863011</v>
      </c>
      <c r="I115" s="1">
        <f t="shared" si="3"/>
        <v>1.896110099065661E-3</v>
      </c>
    </row>
    <row r="116" spans="1:9" ht="21" x14ac:dyDescent="0.25">
      <c r="A116" s="3" t="s">
        <v>141</v>
      </c>
      <c r="C116" s="4">
        <v>0</v>
      </c>
      <c r="E116" s="1">
        <f t="shared" si="2"/>
        <v>0</v>
      </c>
      <c r="G116" s="4">
        <v>51608219176</v>
      </c>
      <c r="I116" s="1">
        <f t="shared" si="3"/>
        <v>1.8614251582495475E-3</v>
      </c>
    </row>
    <row r="117" spans="1:9" ht="21" x14ac:dyDescent="0.25">
      <c r="A117" s="3" t="s">
        <v>169</v>
      </c>
      <c r="C117" s="4">
        <v>0</v>
      </c>
      <c r="E117" s="1">
        <f t="shared" si="2"/>
        <v>0</v>
      </c>
      <c r="G117" s="4">
        <v>32824109587</v>
      </c>
      <c r="I117" s="1">
        <f t="shared" si="3"/>
        <v>1.183912647208642E-3</v>
      </c>
    </row>
    <row r="118" spans="1:9" ht="21" x14ac:dyDescent="0.25">
      <c r="A118" s="3" t="s">
        <v>132</v>
      </c>
      <c r="C118" s="4">
        <v>0</v>
      </c>
      <c r="E118" s="1">
        <f t="shared" si="2"/>
        <v>0</v>
      </c>
      <c r="G118" s="4">
        <v>76808219175</v>
      </c>
      <c r="I118" s="1">
        <f t="shared" si="3"/>
        <v>2.7703484796696618E-3</v>
      </c>
    </row>
    <row r="119" spans="1:9" ht="21" x14ac:dyDescent="0.25">
      <c r="A119" s="3" t="s">
        <v>141</v>
      </c>
      <c r="C119" s="4">
        <v>26501611479</v>
      </c>
      <c r="E119" s="1">
        <f t="shared" si="2"/>
        <v>7.9025697654567326E-3</v>
      </c>
      <c r="G119" s="4">
        <v>146600439547</v>
      </c>
      <c r="I119" s="1">
        <f t="shared" si="3"/>
        <v>5.2876412079363331E-3</v>
      </c>
    </row>
    <row r="120" spans="1:9" ht="21" x14ac:dyDescent="0.25">
      <c r="A120" s="3" t="s">
        <v>169</v>
      </c>
      <c r="C120" s="4">
        <v>0</v>
      </c>
      <c r="E120" s="1">
        <f t="shared" si="2"/>
        <v>0</v>
      </c>
      <c r="G120" s="4">
        <v>31670136984</v>
      </c>
      <c r="I120" s="1">
        <f t="shared" si="3"/>
        <v>1.1422907181932373E-3</v>
      </c>
    </row>
    <row r="121" spans="1:9" ht="21" x14ac:dyDescent="0.25">
      <c r="A121" s="3" t="s">
        <v>146</v>
      </c>
      <c r="C121" s="4">
        <v>0</v>
      </c>
      <c r="E121" s="1">
        <f t="shared" si="2"/>
        <v>0</v>
      </c>
      <c r="G121" s="4">
        <v>32794520547</v>
      </c>
      <c r="I121" s="1">
        <f t="shared" si="3"/>
        <v>1.1828454182992968E-3</v>
      </c>
    </row>
    <row r="122" spans="1:9" ht="21" x14ac:dyDescent="0.25">
      <c r="A122" s="3" t="s">
        <v>141</v>
      </c>
      <c r="C122" s="4">
        <v>21157625663</v>
      </c>
      <c r="E122" s="1">
        <f t="shared" si="2"/>
        <v>6.3090356979146351E-3</v>
      </c>
      <c r="G122" s="4">
        <v>114521703062</v>
      </c>
      <c r="I122" s="1">
        <f t="shared" si="3"/>
        <v>4.1306129653147523E-3</v>
      </c>
    </row>
    <row r="123" spans="1:9" ht="21" x14ac:dyDescent="0.25">
      <c r="A123" s="3" t="s">
        <v>169</v>
      </c>
      <c r="C123" s="4">
        <v>0</v>
      </c>
      <c r="E123" s="1">
        <f t="shared" si="2"/>
        <v>0</v>
      </c>
      <c r="G123" s="4">
        <v>94882191778</v>
      </c>
      <c r="I123" s="1">
        <f t="shared" si="3"/>
        <v>3.4222474959485038E-3</v>
      </c>
    </row>
    <row r="124" spans="1:9" ht="21" x14ac:dyDescent="0.25">
      <c r="A124" s="3" t="s">
        <v>132</v>
      </c>
      <c r="C124" s="4">
        <v>0</v>
      </c>
      <c r="E124" s="1">
        <f t="shared" si="2"/>
        <v>0</v>
      </c>
      <c r="G124" s="4">
        <v>82849315066</v>
      </c>
      <c r="I124" s="1">
        <f t="shared" si="3"/>
        <v>2.9882410567523216E-3</v>
      </c>
    </row>
    <row r="125" spans="1:9" ht="21" x14ac:dyDescent="0.25">
      <c r="A125" s="3" t="s">
        <v>146</v>
      </c>
      <c r="C125" s="4">
        <v>0</v>
      </c>
      <c r="E125" s="1">
        <f t="shared" si="2"/>
        <v>0</v>
      </c>
      <c r="G125" s="4">
        <v>30205479451</v>
      </c>
      <c r="I125" s="1">
        <f t="shared" si="3"/>
        <v>1.0894628852690239E-3</v>
      </c>
    </row>
    <row r="126" spans="1:9" ht="21" x14ac:dyDescent="0.25">
      <c r="A126" s="3" t="s">
        <v>169</v>
      </c>
      <c r="C126" s="4">
        <v>0</v>
      </c>
      <c r="E126" s="1">
        <f t="shared" si="2"/>
        <v>0</v>
      </c>
      <c r="G126" s="4">
        <v>30772602738</v>
      </c>
      <c r="I126" s="1">
        <f t="shared" si="3"/>
        <v>1.1099181067648646E-3</v>
      </c>
    </row>
    <row r="127" spans="1:9" ht="21" x14ac:dyDescent="0.25">
      <c r="A127" s="3" t="s">
        <v>148</v>
      </c>
      <c r="C127" s="4">
        <v>0</v>
      </c>
      <c r="E127" s="1">
        <f t="shared" si="2"/>
        <v>0</v>
      </c>
      <c r="G127" s="4">
        <v>79224657532</v>
      </c>
      <c r="I127" s="1">
        <f t="shared" si="3"/>
        <v>2.8575055105243669E-3</v>
      </c>
    </row>
    <row r="128" spans="1:9" ht="21" x14ac:dyDescent="0.25">
      <c r="A128" s="3" t="s">
        <v>175</v>
      </c>
      <c r="C128" s="4">
        <v>0</v>
      </c>
      <c r="E128" s="1">
        <f t="shared" si="2"/>
        <v>0</v>
      </c>
      <c r="G128" s="4">
        <v>63086301369</v>
      </c>
      <c r="I128" s="1">
        <f t="shared" si="3"/>
        <v>2.2754210547102074E-3</v>
      </c>
    </row>
    <row r="129" spans="1:9" ht="21" x14ac:dyDescent="0.25">
      <c r="A129" s="3" t="s">
        <v>145</v>
      </c>
      <c r="C129" s="4">
        <v>0</v>
      </c>
      <c r="E129" s="1">
        <f t="shared" si="2"/>
        <v>0</v>
      </c>
      <c r="G129" s="4">
        <v>414936986665</v>
      </c>
      <c r="I129" s="1">
        <f t="shared" si="3"/>
        <v>1.4966107306133798E-2</v>
      </c>
    </row>
    <row r="130" spans="1:9" ht="21" x14ac:dyDescent="0.25">
      <c r="A130" s="3" t="s">
        <v>163</v>
      </c>
      <c r="C130" s="4">
        <v>0</v>
      </c>
      <c r="E130" s="1">
        <f t="shared" si="2"/>
        <v>0</v>
      </c>
      <c r="G130" s="4">
        <v>762663504</v>
      </c>
      <c r="I130" s="1">
        <f t="shared" si="3"/>
        <v>2.7508041476551226E-5</v>
      </c>
    </row>
    <row r="131" spans="1:9" ht="21" x14ac:dyDescent="0.25">
      <c r="A131" s="3" t="s">
        <v>138</v>
      </c>
      <c r="C131" s="4">
        <v>0</v>
      </c>
      <c r="E131" s="1">
        <f t="shared" si="2"/>
        <v>0</v>
      </c>
      <c r="G131" s="4">
        <v>190726027397</v>
      </c>
      <c r="I131" s="1">
        <f t="shared" si="3"/>
        <v>6.8791799329295314E-3</v>
      </c>
    </row>
    <row r="132" spans="1:9" ht="21" x14ac:dyDescent="0.25">
      <c r="A132" s="3" t="s">
        <v>169</v>
      </c>
      <c r="C132" s="4">
        <v>0</v>
      </c>
      <c r="E132" s="1">
        <f t="shared" si="2"/>
        <v>0</v>
      </c>
      <c r="G132" s="4">
        <v>29917808216</v>
      </c>
      <c r="I132" s="1">
        <f t="shared" si="3"/>
        <v>1.0790870481895158E-3</v>
      </c>
    </row>
    <row r="133" spans="1:9" ht="21" x14ac:dyDescent="0.25">
      <c r="A133" s="3" t="s">
        <v>142</v>
      </c>
      <c r="C133" s="4">
        <v>39589788117</v>
      </c>
      <c r="E133" s="1">
        <f t="shared" si="2"/>
        <v>1.1805359943570036E-2</v>
      </c>
      <c r="G133" s="4">
        <v>209591884352</v>
      </c>
      <c r="I133" s="1">
        <f t="shared" si="3"/>
        <v>7.5596409395031752E-3</v>
      </c>
    </row>
    <row r="134" spans="1:9" ht="21" x14ac:dyDescent="0.25">
      <c r="A134" s="3" t="s">
        <v>132</v>
      </c>
      <c r="C134" s="4">
        <v>0</v>
      </c>
      <c r="E134" s="1">
        <f t="shared" si="2"/>
        <v>0</v>
      </c>
      <c r="G134" s="4">
        <v>143260273969</v>
      </c>
      <c r="I134" s="1">
        <f t="shared" si="3"/>
        <v>5.1671668273264373E-3</v>
      </c>
    </row>
    <row r="135" spans="1:9" ht="21" x14ac:dyDescent="0.25">
      <c r="A135" s="3" t="s">
        <v>141</v>
      </c>
      <c r="C135" s="4">
        <v>0</v>
      </c>
      <c r="E135" s="1">
        <f t="shared" si="2"/>
        <v>0</v>
      </c>
      <c r="G135" s="4">
        <v>277238356157</v>
      </c>
      <c r="I135" s="1">
        <f t="shared" si="3"/>
        <v>9.9995399806854235E-3</v>
      </c>
    </row>
    <row r="136" spans="1:9" ht="21" x14ac:dyDescent="0.25">
      <c r="A136" s="3" t="s">
        <v>136</v>
      </c>
      <c r="C136" s="4">
        <v>0</v>
      </c>
      <c r="E136" s="1">
        <f t="shared" si="2"/>
        <v>0</v>
      </c>
      <c r="G136" s="4">
        <v>104712328765</v>
      </c>
      <c r="I136" s="1">
        <f t="shared" si="3"/>
        <v>3.776804668987921E-3</v>
      </c>
    </row>
    <row r="137" spans="1:9" ht="21" x14ac:dyDescent="0.25">
      <c r="A137" s="3" t="s">
        <v>132</v>
      </c>
      <c r="C137" s="4">
        <v>0</v>
      </c>
      <c r="E137" s="1">
        <f t="shared" ref="E137:E200" si="4">C137/$C$218</f>
        <v>0</v>
      </c>
      <c r="G137" s="4">
        <v>13980821917</v>
      </c>
      <c r="I137" s="1">
        <f t="shared" ref="I137:I200" si="5">G137/$G$218</f>
        <v>5.0426567831297778E-4</v>
      </c>
    </row>
    <row r="138" spans="1:9" ht="21" x14ac:dyDescent="0.25">
      <c r="A138" s="3" t="s">
        <v>139</v>
      </c>
      <c r="C138" s="4">
        <v>0</v>
      </c>
      <c r="E138" s="1">
        <f t="shared" si="4"/>
        <v>0</v>
      </c>
      <c r="G138" s="4">
        <v>332219178081</v>
      </c>
      <c r="I138" s="1">
        <f t="shared" si="5"/>
        <v>1.198260947590578E-2</v>
      </c>
    </row>
    <row r="139" spans="1:9" ht="21" x14ac:dyDescent="0.25">
      <c r="A139" s="3" t="s">
        <v>136</v>
      </c>
      <c r="C139" s="4">
        <v>0</v>
      </c>
      <c r="E139" s="1">
        <f t="shared" si="4"/>
        <v>0</v>
      </c>
      <c r="G139" s="4">
        <v>174221381630</v>
      </c>
      <c r="I139" s="1">
        <f t="shared" si="5"/>
        <v>6.2838840023740012E-3</v>
      </c>
    </row>
    <row r="140" spans="1:9" ht="21" x14ac:dyDescent="0.25">
      <c r="A140" s="3" t="s">
        <v>132</v>
      </c>
      <c r="C140" s="4">
        <v>0</v>
      </c>
      <c r="E140" s="1">
        <f t="shared" si="4"/>
        <v>0</v>
      </c>
      <c r="G140" s="4">
        <v>16915068493</v>
      </c>
      <c r="I140" s="1">
        <f t="shared" si="5"/>
        <v>6.1009921576652348E-4</v>
      </c>
    </row>
    <row r="141" spans="1:9" ht="21" x14ac:dyDescent="0.25">
      <c r="A141" s="3" t="s">
        <v>141</v>
      </c>
      <c r="C141" s="4">
        <v>49810817250</v>
      </c>
      <c r="E141" s="1">
        <f t="shared" si="4"/>
        <v>1.4853189539226989E-2</v>
      </c>
      <c r="G141" s="4">
        <v>241839972628</v>
      </c>
      <c r="I141" s="1">
        <f t="shared" si="5"/>
        <v>8.7227774278537361E-3</v>
      </c>
    </row>
    <row r="142" spans="1:9" ht="21" x14ac:dyDescent="0.25">
      <c r="A142" s="3" t="s">
        <v>136</v>
      </c>
      <c r="C142" s="4">
        <v>0</v>
      </c>
      <c r="E142" s="1">
        <f t="shared" si="4"/>
        <v>0</v>
      </c>
      <c r="G142" s="4">
        <v>95338356159</v>
      </c>
      <c r="I142" s="1">
        <f t="shared" si="5"/>
        <v>3.4387006088178896E-3</v>
      </c>
    </row>
    <row r="143" spans="1:9" ht="21" x14ac:dyDescent="0.25">
      <c r="A143" s="3" t="s">
        <v>132</v>
      </c>
      <c r="C143" s="4">
        <v>0</v>
      </c>
      <c r="E143" s="1">
        <f t="shared" si="4"/>
        <v>0</v>
      </c>
      <c r="G143" s="4">
        <v>59547945204</v>
      </c>
      <c r="I143" s="1">
        <f t="shared" si="5"/>
        <v>2.1477982595520025E-3</v>
      </c>
    </row>
    <row r="144" spans="1:9" ht="21" x14ac:dyDescent="0.25">
      <c r="A144" s="3" t="s">
        <v>132</v>
      </c>
      <c r="C144" s="4">
        <v>0</v>
      </c>
      <c r="E144" s="1">
        <f t="shared" si="4"/>
        <v>0</v>
      </c>
      <c r="G144" s="4">
        <v>176745205479</v>
      </c>
      <c r="I144" s="1">
        <f t="shared" si="5"/>
        <v>6.3749142545804849E-3</v>
      </c>
    </row>
    <row r="145" spans="1:9" ht="21" x14ac:dyDescent="0.25">
      <c r="A145" s="3" t="s">
        <v>141</v>
      </c>
      <c r="C145" s="4">
        <v>0</v>
      </c>
      <c r="E145" s="1">
        <f t="shared" si="4"/>
        <v>0</v>
      </c>
      <c r="G145" s="4">
        <v>441815068489</v>
      </c>
      <c r="I145" s="1">
        <f t="shared" si="5"/>
        <v>1.5935556330175113E-2</v>
      </c>
    </row>
    <row r="146" spans="1:9" ht="21" x14ac:dyDescent="0.25">
      <c r="A146" s="3" t="s">
        <v>148</v>
      </c>
      <c r="C146" s="4">
        <v>0</v>
      </c>
      <c r="E146" s="1">
        <f t="shared" si="4"/>
        <v>0</v>
      </c>
      <c r="G146" s="4">
        <v>129797260273</v>
      </c>
      <c r="I146" s="1">
        <f t="shared" si="5"/>
        <v>4.6815776556844374E-3</v>
      </c>
    </row>
    <row r="147" spans="1:9" ht="21" x14ac:dyDescent="0.25">
      <c r="A147" s="3" t="s">
        <v>132</v>
      </c>
      <c r="C147" s="4">
        <v>0</v>
      </c>
      <c r="E147" s="1">
        <f t="shared" si="4"/>
        <v>0</v>
      </c>
      <c r="G147" s="4">
        <v>201945205480</v>
      </c>
      <c r="I147" s="1">
        <f t="shared" si="5"/>
        <v>7.2838375760727369E-3</v>
      </c>
    </row>
    <row r="148" spans="1:9" ht="21" x14ac:dyDescent="0.25">
      <c r="A148" s="3" t="s">
        <v>136</v>
      </c>
      <c r="C148" s="4">
        <v>0</v>
      </c>
      <c r="E148" s="1">
        <f t="shared" si="4"/>
        <v>0</v>
      </c>
      <c r="G148" s="4">
        <v>117282191777</v>
      </c>
      <c r="I148" s="1">
        <f t="shared" si="5"/>
        <v>4.2301793372068203E-3</v>
      </c>
    </row>
    <row r="149" spans="1:9" ht="21" x14ac:dyDescent="0.25">
      <c r="A149" s="3" t="s">
        <v>136</v>
      </c>
      <c r="C149" s="4">
        <v>0</v>
      </c>
      <c r="E149" s="1">
        <f t="shared" si="4"/>
        <v>0</v>
      </c>
      <c r="G149" s="4">
        <v>257720547940</v>
      </c>
      <c r="I149" s="1">
        <f t="shared" si="5"/>
        <v>9.2955641444893745E-3</v>
      </c>
    </row>
    <row r="150" spans="1:9" ht="21" x14ac:dyDescent="0.25">
      <c r="A150" s="3" t="s">
        <v>143</v>
      </c>
      <c r="C150" s="4">
        <v>78945205479</v>
      </c>
      <c r="E150" s="1">
        <f t="shared" si="4"/>
        <v>2.3540832392040467E-2</v>
      </c>
      <c r="G150" s="4">
        <v>336690410944</v>
      </c>
      <c r="I150" s="1">
        <f t="shared" si="5"/>
        <v>1.2143879627685225E-2</v>
      </c>
    </row>
    <row r="151" spans="1:9" ht="21" x14ac:dyDescent="0.25">
      <c r="A151" s="3" t="s">
        <v>136</v>
      </c>
      <c r="C151" s="4">
        <v>0</v>
      </c>
      <c r="E151" s="1">
        <f t="shared" si="4"/>
        <v>0</v>
      </c>
      <c r="G151" s="4">
        <v>1348305753420</v>
      </c>
      <c r="I151" s="1">
        <f t="shared" si="5"/>
        <v>4.8631212053055067E-2</v>
      </c>
    </row>
    <row r="152" spans="1:9" ht="21" x14ac:dyDescent="0.25">
      <c r="A152" s="3" t="s">
        <v>132</v>
      </c>
      <c r="C152" s="4">
        <v>0</v>
      </c>
      <c r="E152" s="1">
        <f t="shared" si="4"/>
        <v>0</v>
      </c>
      <c r="G152" s="4">
        <v>134630136985</v>
      </c>
      <c r="I152" s="1">
        <f t="shared" si="5"/>
        <v>4.85589171732171E-3</v>
      </c>
    </row>
    <row r="153" spans="1:9" ht="21" x14ac:dyDescent="0.25">
      <c r="A153" s="3" t="s">
        <v>141</v>
      </c>
      <c r="C153" s="4">
        <v>79018688065</v>
      </c>
      <c r="E153" s="1">
        <f t="shared" si="4"/>
        <v>2.3562744314750198E-2</v>
      </c>
      <c r="G153" s="4">
        <v>336245701232</v>
      </c>
      <c r="I153" s="1">
        <f t="shared" si="5"/>
        <v>1.2127839666236222E-2</v>
      </c>
    </row>
    <row r="154" spans="1:9" ht="21" x14ac:dyDescent="0.25">
      <c r="A154" s="3" t="s">
        <v>144</v>
      </c>
      <c r="C154" s="4">
        <v>864</v>
      </c>
      <c r="E154" s="1">
        <f t="shared" si="4"/>
        <v>2.5763792827334348E-10</v>
      </c>
      <c r="G154" s="4">
        <v>2668</v>
      </c>
      <c r="I154" s="1">
        <f t="shared" si="5"/>
        <v>9.6230453239884765E-11</v>
      </c>
    </row>
    <row r="155" spans="1:9" ht="21" x14ac:dyDescent="0.25">
      <c r="A155" s="3" t="s">
        <v>148</v>
      </c>
      <c r="C155" s="4">
        <v>0</v>
      </c>
      <c r="E155" s="1">
        <f t="shared" si="4"/>
        <v>0</v>
      </c>
      <c r="G155" s="4">
        <v>52816438356</v>
      </c>
      <c r="I155" s="1">
        <f t="shared" si="5"/>
        <v>1.9050036737310024E-3</v>
      </c>
    </row>
    <row r="156" spans="1:9" ht="21" x14ac:dyDescent="0.25">
      <c r="A156" s="3" t="s">
        <v>145</v>
      </c>
      <c r="C156" s="4">
        <v>105359543131</v>
      </c>
      <c r="E156" s="1">
        <f t="shared" si="4"/>
        <v>3.1417377796408352E-2</v>
      </c>
      <c r="G156" s="4">
        <v>1015660461527</v>
      </c>
      <c r="I156" s="1">
        <f t="shared" si="5"/>
        <v>3.6633233339795263E-2</v>
      </c>
    </row>
    <row r="157" spans="1:9" ht="21" x14ac:dyDescent="0.25">
      <c r="A157" s="3" t="s">
        <v>138</v>
      </c>
      <c r="C157" s="4">
        <v>84143835929</v>
      </c>
      <c r="E157" s="1">
        <f t="shared" si="4"/>
        <v>2.509102264550889E-2</v>
      </c>
      <c r="G157" s="4">
        <v>841039787588</v>
      </c>
      <c r="I157" s="1">
        <f t="shared" si="5"/>
        <v>3.0334947508384426E-2</v>
      </c>
    </row>
    <row r="158" spans="1:9" ht="21" x14ac:dyDescent="0.25">
      <c r="A158" s="3" t="s">
        <v>148</v>
      </c>
      <c r="C158" s="4">
        <v>0</v>
      </c>
      <c r="E158" s="1">
        <f t="shared" si="4"/>
        <v>0</v>
      </c>
      <c r="G158" s="4">
        <v>353317808218</v>
      </c>
      <c r="I158" s="1">
        <f t="shared" si="5"/>
        <v>1.2743603006949334E-2</v>
      </c>
    </row>
    <row r="159" spans="1:9" ht="21" x14ac:dyDescent="0.25">
      <c r="A159" s="3" t="s">
        <v>146</v>
      </c>
      <c r="C159" s="4">
        <v>109199265657</v>
      </c>
      <c r="E159" s="1">
        <f t="shared" si="4"/>
        <v>3.2562352514861045E-2</v>
      </c>
      <c r="G159" s="4">
        <v>456151588378</v>
      </c>
      <c r="I159" s="1">
        <f t="shared" si="5"/>
        <v>1.645265146016053E-2</v>
      </c>
    </row>
    <row r="160" spans="1:9" ht="21" x14ac:dyDescent="0.25">
      <c r="A160" s="3" t="s">
        <v>132</v>
      </c>
      <c r="C160" s="4">
        <v>0</v>
      </c>
      <c r="E160" s="1">
        <f t="shared" si="4"/>
        <v>0</v>
      </c>
      <c r="G160" s="4">
        <v>138945205478</v>
      </c>
      <c r="I160" s="1">
        <f t="shared" si="5"/>
        <v>5.0115292723601421E-3</v>
      </c>
    </row>
    <row r="161" spans="1:9" ht="21" x14ac:dyDescent="0.25">
      <c r="A161" s="3" t="s">
        <v>132</v>
      </c>
      <c r="C161" s="4">
        <v>0</v>
      </c>
      <c r="E161" s="1">
        <f t="shared" si="4"/>
        <v>0</v>
      </c>
      <c r="G161" s="4">
        <v>85956164385</v>
      </c>
      <c r="I161" s="1">
        <f t="shared" si="5"/>
        <v>3.1003000965257087E-3</v>
      </c>
    </row>
    <row r="162" spans="1:9" ht="21" x14ac:dyDescent="0.25">
      <c r="A162" s="3" t="s">
        <v>132</v>
      </c>
      <c r="C162" s="4">
        <v>0</v>
      </c>
      <c r="E162" s="1">
        <f t="shared" si="4"/>
        <v>0</v>
      </c>
      <c r="G162" s="4">
        <v>183649315068</v>
      </c>
      <c r="I162" s="1">
        <f t="shared" si="5"/>
        <v>6.62393434264919E-3</v>
      </c>
    </row>
    <row r="163" spans="1:9" ht="21" x14ac:dyDescent="0.25">
      <c r="A163" s="3" t="s">
        <v>132</v>
      </c>
      <c r="C163" s="4">
        <v>0</v>
      </c>
      <c r="E163" s="1">
        <f t="shared" si="4"/>
        <v>0</v>
      </c>
      <c r="G163" s="4">
        <v>84618493148</v>
      </c>
      <c r="I163" s="1">
        <f t="shared" si="5"/>
        <v>3.0520524543133898E-3</v>
      </c>
    </row>
    <row r="164" spans="1:9" ht="21" x14ac:dyDescent="0.25">
      <c r="A164" s="3" t="s">
        <v>132</v>
      </c>
      <c r="C164" s="4">
        <v>0</v>
      </c>
      <c r="E164" s="1">
        <f t="shared" si="4"/>
        <v>0</v>
      </c>
      <c r="G164" s="4">
        <v>23862328765</v>
      </c>
      <c r="I164" s="1">
        <f t="shared" si="5"/>
        <v>8.6067567931600068E-4</v>
      </c>
    </row>
    <row r="165" spans="1:9" ht="21" x14ac:dyDescent="0.25">
      <c r="A165" s="3" t="s">
        <v>148</v>
      </c>
      <c r="C165" s="4">
        <v>0</v>
      </c>
      <c r="E165" s="1">
        <f t="shared" si="4"/>
        <v>0</v>
      </c>
      <c r="G165" s="4">
        <v>163972602740</v>
      </c>
      <c r="I165" s="1">
        <f t="shared" si="5"/>
        <v>5.9142270916768261E-3</v>
      </c>
    </row>
    <row r="166" spans="1:9" ht="21" x14ac:dyDescent="0.25">
      <c r="A166" s="3" t="s">
        <v>132</v>
      </c>
      <c r="C166" s="4">
        <v>0</v>
      </c>
      <c r="E166" s="1">
        <f t="shared" si="4"/>
        <v>0</v>
      </c>
      <c r="G166" s="4">
        <v>121339726025</v>
      </c>
      <c r="I166" s="1">
        <f t="shared" si="5"/>
        <v>4.376528047747073E-3</v>
      </c>
    </row>
    <row r="167" spans="1:9" ht="21" x14ac:dyDescent="0.25">
      <c r="A167" s="3" t="s">
        <v>136</v>
      </c>
      <c r="C167" s="4">
        <v>35506849290</v>
      </c>
      <c r="E167" s="1">
        <f t="shared" si="4"/>
        <v>1.0587860058552587E-2</v>
      </c>
      <c r="G167" s="4">
        <v>215519178035</v>
      </c>
      <c r="I167" s="1">
        <f t="shared" si="5"/>
        <v>7.7734288546459779E-3</v>
      </c>
    </row>
    <row r="168" spans="1:9" ht="21" x14ac:dyDescent="0.25">
      <c r="A168" s="3" t="s">
        <v>143</v>
      </c>
      <c r="C168" s="4">
        <v>0</v>
      </c>
      <c r="E168" s="1">
        <f t="shared" si="4"/>
        <v>0</v>
      </c>
      <c r="G168" s="4">
        <v>99002739723</v>
      </c>
      <c r="I168" s="1">
        <f t="shared" si="5"/>
        <v>3.5708690088210771E-3</v>
      </c>
    </row>
    <row r="169" spans="1:9" ht="21" x14ac:dyDescent="0.25">
      <c r="A169" s="3" t="s">
        <v>139</v>
      </c>
      <c r="C169" s="4">
        <v>21205479450</v>
      </c>
      <c r="E169" s="1">
        <f t="shared" si="4"/>
        <v>6.3233053165983322E-3</v>
      </c>
      <c r="G169" s="4">
        <v>72098630130</v>
      </c>
      <c r="I169" s="1">
        <f t="shared" si="5"/>
        <v>2.6004812051666835E-3</v>
      </c>
    </row>
    <row r="170" spans="1:9" ht="21" x14ac:dyDescent="0.25">
      <c r="A170" s="3" t="s">
        <v>141</v>
      </c>
      <c r="C170" s="4">
        <v>48461279710</v>
      </c>
      <c r="E170" s="1">
        <f t="shared" si="4"/>
        <v>1.4450768178193766E-2</v>
      </c>
      <c r="G170" s="4">
        <v>160019650771</v>
      </c>
      <c r="I170" s="1">
        <f t="shared" si="5"/>
        <v>5.7716504951204669E-3</v>
      </c>
    </row>
    <row r="171" spans="1:9" ht="21" x14ac:dyDescent="0.25">
      <c r="A171" s="3" t="s">
        <v>139</v>
      </c>
      <c r="C171" s="4">
        <v>45616438350</v>
      </c>
      <c r="E171" s="1">
        <f t="shared" si="4"/>
        <v>1.3602459110767007E-2</v>
      </c>
      <c r="G171" s="4">
        <v>150534246555</v>
      </c>
      <c r="I171" s="1">
        <f t="shared" si="5"/>
        <v>5.4295272766537528E-3</v>
      </c>
    </row>
    <row r="172" spans="1:9" ht="21" x14ac:dyDescent="0.25">
      <c r="A172" s="3" t="s">
        <v>139</v>
      </c>
      <c r="C172" s="4">
        <v>123287671230</v>
      </c>
      <c r="E172" s="1">
        <f t="shared" si="4"/>
        <v>3.6763403006183207E-2</v>
      </c>
      <c r="G172" s="4">
        <v>402739726018</v>
      </c>
      <c r="I172" s="1">
        <f t="shared" si="5"/>
        <v>1.4526171803755305E-2</v>
      </c>
    </row>
    <row r="173" spans="1:9" ht="21" x14ac:dyDescent="0.25">
      <c r="A173" s="3" t="s">
        <v>139</v>
      </c>
      <c r="C173" s="4">
        <v>110958904080</v>
      </c>
      <c r="E173" s="1">
        <f t="shared" si="4"/>
        <v>3.30870626975137E-2</v>
      </c>
      <c r="G173" s="4">
        <v>351369862920</v>
      </c>
      <c r="I173" s="1">
        <f t="shared" si="5"/>
        <v>1.2673343764478179E-2</v>
      </c>
    </row>
    <row r="174" spans="1:9" ht="21" x14ac:dyDescent="0.25">
      <c r="A174" s="3" t="s">
        <v>132</v>
      </c>
      <c r="C174" s="4">
        <v>0</v>
      </c>
      <c r="E174" s="1">
        <f t="shared" si="4"/>
        <v>0</v>
      </c>
      <c r="G174" s="4">
        <v>17993835613</v>
      </c>
      <c r="I174" s="1">
        <f t="shared" si="5"/>
        <v>6.4900860440890917E-4</v>
      </c>
    </row>
    <row r="175" spans="1:9" ht="21" x14ac:dyDescent="0.25">
      <c r="A175" s="3" t="s">
        <v>139</v>
      </c>
      <c r="C175" s="4">
        <v>91232876700</v>
      </c>
      <c r="E175" s="1">
        <f t="shared" si="4"/>
        <v>2.7204918221534015E-2</v>
      </c>
      <c r="G175" s="4">
        <v>276739725990</v>
      </c>
      <c r="I175" s="1">
        <f t="shared" si="5"/>
        <v>9.9815551954644741E-3</v>
      </c>
    </row>
    <row r="176" spans="1:9" ht="21" x14ac:dyDescent="0.25">
      <c r="A176" s="3" t="s">
        <v>132</v>
      </c>
      <c r="C176" s="4">
        <v>14</v>
      </c>
      <c r="E176" s="1">
        <f t="shared" si="4"/>
        <v>4.1746886525773242E-12</v>
      </c>
      <c r="G176" s="4">
        <v>19987397259</v>
      </c>
      <c r="I176" s="1">
        <f t="shared" si="5"/>
        <v>7.2091315491724158E-4</v>
      </c>
    </row>
    <row r="177" spans="1:9" ht="21" x14ac:dyDescent="0.25">
      <c r="A177" s="3" t="s">
        <v>167</v>
      </c>
      <c r="C177" s="4">
        <v>45205478</v>
      </c>
      <c r="E177" s="1">
        <f t="shared" si="4"/>
        <v>1.3479914002923849E-5</v>
      </c>
      <c r="G177" s="4">
        <v>68654794517</v>
      </c>
      <c r="I177" s="1">
        <f t="shared" si="5"/>
        <v>2.4762676137414039E-3</v>
      </c>
    </row>
    <row r="178" spans="1:9" ht="21" x14ac:dyDescent="0.25">
      <c r="A178" s="3" t="s">
        <v>132</v>
      </c>
      <c r="C178" s="4">
        <v>0</v>
      </c>
      <c r="E178" s="1">
        <f t="shared" si="4"/>
        <v>0</v>
      </c>
      <c r="G178" s="4">
        <v>62136986301</v>
      </c>
      <c r="I178" s="1">
        <f t="shared" si="5"/>
        <v>2.2411807926183435E-3</v>
      </c>
    </row>
    <row r="179" spans="1:9" ht="21" x14ac:dyDescent="0.25">
      <c r="A179" s="3" t="s">
        <v>132</v>
      </c>
      <c r="C179" s="4">
        <v>0</v>
      </c>
      <c r="E179" s="1">
        <f t="shared" si="4"/>
        <v>0</v>
      </c>
      <c r="G179" s="4">
        <v>84575342466</v>
      </c>
      <c r="I179" s="1">
        <f t="shared" si="5"/>
        <v>3.0504960788686857E-3</v>
      </c>
    </row>
    <row r="180" spans="1:9" ht="21" x14ac:dyDescent="0.25">
      <c r="A180" s="3" t="s">
        <v>136</v>
      </c>
      <c r="C180" s="4">
        <v>59208904109</v>
      </c>
      <c r="E180" s="1">
        <f t="shared" si="4"/>
        <v>1.7655624293955802E-2</v>
      </c>
      <c r="G180" s="4">
        <v>169428082167</v>
      </c>
      <c r="I180" s="1">
        <f t="shared" si="5"/>
        <v>6.1109974282214574E-3</v>
      </c>
    </row>
    <row r="181" spans="1:9" ht="21" x14ac:dyDescent="0.25">
      <c r="A181" s="3" t="s">
        <v>176</v>
      </c>
      <c r="C181" s="4">
        <v>28773667774</v>
      </c>
      <c r="E181" s="1">
        <f t="shared" si="4"/>
        <v>8.5800788820819748E-3</v>
      </c>
      <c r="G181" s="4">
        <v>53353525923</v>
      </c>
      <c r="I181" s="1">
        <f t="shared" si="5"/>
        <v>1.9243755552909414E-3</v>
      </c>
    </row>
    <row r="182" spans="1:9" ht="21" x14ac:dyDescent="0.25">
      <c r="A182" s="3" t="s">
        <v>147</v>
      </c>
      <c r="C182" s="4">
        <v>12945205478</v>
      </c>
      <c r="E182" s="1">
        <f t="shared" si="4"/>
        <v>3.8601573153063157E-3</v>
      </c>
      <c r="G182" s="4">
        <v>36293977468</v>
      </c>
      <c r="I182" s="1">
        <f t="shared" si="5"/>
        <v>1.3090651805186676E-3</v>
      </c>
    </row>
    <row r="183" spans="1:9" ht="21" x14ac:dyDescent="0.25">
      <c r="A183" s="3" t="s">
        <v>139</v>
      </c>
      <c r="C183" s="4">
        <v>113424657510</v>
      </c>
      <c r="E183" s="1">
        <f t="shared" si="4"/>
        <v>3.38223307592476E-2</v>
      </c>
      <c r="G183" s="4">
        <v>317589041028</v>
      </c>
      <c r="I183" s="1">
        <f t="shared" si="5"/>
        <v>1.1454924048779911E-2</v>
      </c>
    </row>
    <row r="184" spans="1:9" ht="21" x14ac:dyDescent="0.25">
      <c r="A184" s="3" t="s">
        <v>136</v>
      </c>
      <c r="C184" s="4">
        <v>23683561643</v>
      </c>
      <c r="E184" s="1">
        <f t="shared" si="4"/>
        <v>7.0622497174034054E-3</v>
      </c>
      <c r="G184" s="4">
        <v>62334246547</v>
      </c>
      <c r="I184" s="1">
        <f t="shared" si="5"/>
        <v>2.2482956512685651E-3</v>
      </c>
    </row>
    <row r="185" spans="1:9" ht="21" x14ac:dyDescent="0.25">
      <c r="A185" s="3" t="s">
        <v>167</v>
      </c>
      <c r="C185" s="4">
        <v>189863013</v>
      </c>
      <c r="E185" s="1">
        <f t="shared" si="4"/>
        <v>5.6615640422517215E-5</v>
      </c>
      <c r="G185" s="4">
        <v>212232328766</v>
      </c>
      <c r="I185" s="1">
        <f t="shared" si="5"/>
        <v>7.6548775072370371E-3</v>
      </c>
    </row>
    <row r="186" spans="1:9" ht="21" x14ac:dyDescent="0.25">
      <c r="A186" s="3" t="s">
        <v>142</v>
      </c>
      <c r="C186" s="4">
        <v>73787066879</v>
      </c>
      <c r="E186" s="1">
        <f t="shared" si="4"/>
        <v>2.2002716486194673E-2</v>
      </c>
      <c r="G186" s="4">
        <v>175519014894</v>
      </c>
      <c r="I186" s="1">
        <f t="shared" si="5"/>
        <v>6.3306875395306239E-3</v>
      </c>
    </row>
    <row r="187" spans="1:9" ht="21" x14ac:dyDescent="0.25">
      <c r="A187" s="3" t="s">
        <v>141</v>
      </c>
      <c r="C187" s="4">
        <v>52602739725</v>
      </c>
      <c r="E187" s="1">
        <f t="shared" si="4"/>
        <v>1.5685718616031141E-2</v>
      </c>
      <c r="G187" s="4">
        <v>122422739748</v>
      </c>
      <c r="I187" s="1">
        <f t="shared" si="5"/>
        <v>4.4155906045046838E-3</v>
      </c>
    </row>
    <row r="188" spans="1:9" ht="21" x14ac:dyDescent="0.25">
      <c r="A188" s="3" t="s">
        <v>147</v>
      </c>
      <c r="C188" s="4">
        <v>10520547944</v>
      </c>
      <c r="E188" s="1">
        <f t="shared" si="4"/>
        <v>3.1371437229080357E-3</v>
      </c>
      <c r="G188" s="4">
        <v>23445303246</v>
      </c>
      <c r="I188" s="1">
        <f t="shared" si="5"/>
        <v>8.4563424201991068E-4</v>
      </c>
    </row>
    <row r="189" spans="1:9" ht="21" x14ac:dyDescent="0.25">
      <c r="A189" s="3" t="s">
        <v>136</v>
      </c>
      <c r="C189" s="4">
        <v>26616438355</v>
      </c>
      <c r="E189" s="1">
        <f t="shared" si="4"/>
        <v>7.9368102266173125E-3</v>
      </c>
      <c r="G189" s="4">
        <v>56986301345</v>
      </c>
      <c r="I189" s="1">
        <f t="shared" si="5"/>
        <v>2.0554039006349346E-3</v>
      </c>
    </row>
    <row r="190" spans="1:9" ht="21" x14ac:dyDescent="0.25">
      <c r="A190" s="3" t="s">
        <v>145</v>
      </c>
      <c r="C190" s="4">
        <v>6688356186</v>
      </c>
      <c r="E190" s="1">
        <f t="shared" si="4"/>
        <v>1.9944146195778252E-3</v>
      </c>
      <c r="G190" s="4">
        <v>13792464801</v>
      </c>
      <c r="I190" s="1">
        <f t="shared" si="5"/>
        <v>4.9747194119017504E-4</v>
      </c>
    </row>
    <row r="191" spans="1:9" ht="21" x14ac:dyDescent="0.25">
      <c r="A191" s="3" t="s">
        <v>132</v>
      </c>
      <c r="C191" s="4">
        <v>125808219162</v>
      </c>
      <c r="E191" s="1">
        <f t="shared" si="4"/>
        <v>3.7515010352611608E-2</v>
      </c>
      <c r="G191" s="4">
        <v>332889417705</v>
      </c>
      <c r="I191" s="1">
        <f t="shared" si="5"/>
        <v>1.2006783937223939E-2</v>
      </c>
    </row>
    <row r="192" spans="1:9" ht="21" x14ac:dyDescent="0.25">
      <c r="A192" s="3" t="s">
        <v>136</v>
      </c>
      <c r="C192" s="4">
        <v>43559589039</v>
      </c>
      <c r="E192" s="1">
        <f t="shared" si="4"/>
        <v>1.2989123005146064E-2</v>
      </c>
      <c r="G192" s="4">
        <v>84854794497</v>
      </c>
      <c r="I192" s="1">
        <f t="shared" si="5"/>
        <v>3.0605754625275825E-3</v>
      </c>
    </row>
    <row r="193" spans="1:9" ht="21" x14ac:dyDescent="0.25">
      <c r="A193" s="3" t="s">
        <v>132</v>
      </c>
      <c r="C193" s="4">
        <v>89424657533</v>
      </c>
      <c r="E193" s="1">
        <f t="shared" si="4"/>
        <v>2.6665721647402035E-2</v>
      </c>
      <c r="G193" s="4">
        <v>169625596683</v>
      </c>
      <c r="I193" s="1">
        <f t="shared" si="5"/>
        <v>6.1181214579801293E-3</v>
      </c>
    </row>
    <row r="194" spans="1:9" ht="21" x14ac:dyDescent="0.25">
      <c r="A194" s="3" t="s">
        <v>132</v>
      </c>
      <c r="C194" s="4">
        <v>18410958903</v>
      </c>
      <c r="E194" s="1">
        <f t="shared" si="4"/>
        <v>5.490001515387255E-3</v>
      </c>
      <c r="G194" s="4">
        <v>34297483722</v>
      </c>
      <c r="I194" s="1">
        <f t="shared" si="5"/>
        <v>1.2370548738964132E-3</v>
      </c>
    </row>
    <row r="195" spans="1:9" ht="21" x14ac:dyDescent="0.25">
      <c r="A195" s="3" t="s">
        <v>141</v>
      </c>
      <c r="C195" s="4">
        <v>149910738391</v>
      </c>
      <c r="E195" s="1">
        <f t="shared" si="4"/>
        <v>4.4702189890028256E-2</v>
      </c>
      <c r="G195" s="4">
        <v>264047205884</v>
      </c>
      <c r="I195" s="1">
        <f t="shared" si="5"/>
        <v>9.5237564838615025E-3</v>
      </c>
    </row>
    <row r="196" spans="1:9" ht="21" x14ac:dyDescent="0.25">
      <c r="A196" s="3" t="s">
        <v>140</v>
      </c>
      <c r="C196" s="4">
        <v>263013698630</v>
      </c>
      <c r="E196" s="1">
        <f t="shared" si="4"/>
        <v>7.8428593081646653E-2</v>
      </c>
      <c r="G196" s="4">
        <v>445523204319</v>
      </c>
      <c r="I196" s="1">
        <f t="shared" si="5"/>
        <v>1.6069302803786791E-2</v>
      </c>
    </row>
    <row r="197" spans="1:9" ht="21" x14ac:dyDescent="0.25">
      <c r="A197" s="3" t="s">
        <v>132</v>
      </c>
      <c r="C197" s="4">
        <v>400306849313</v>
      </c>
      <c r="E197" s="1">
        <f t="shared" si="4"/>
        <v>0.11936831866971158</v>
      </c>
      <c r="G197" s="4">
        <v>689599916649</v>
      </c>
      <c r="I197" s="1">
        <f t="shared" si="5"/>
        <v>2.487275582208397E-2</v>
      </c>
    </row>
    <row r="198" spans="1:9" ht="21" x14ac:dyDescent="0.25">
      <c r="A198" s="3" t="s">
        <v>136</v>
      </c>
      <c r="C198" s="4">
        <v>7364383560</v>
      </c>
      <c r="E198" s="1">
        <f t="shared" si="4"/>
        <v>2.1960006057970714E-3</v>
      </c>
      <c r="G198" s="4">
        <v>12519452052</v>
      </c>
      <c r="I198" s="1">
        <f t="shared" si="5"/>
        <v>4.515564262664788E-4</v>
      </c>
    </row>
    <row r="199" spans="1:9" ht="21" x14ac:dyDescent="0.25">
      <c r="A199" s="3" t="s">
        <v>136</v>
      </c>
      <c r="C199" s="4">
        <v>78904109585</v>
      </c>
      <c r="E199" s="1">
        <f t="shared" si="4"/>
        <v>2.3528577923301229E-2</v>
      </c>
      <c r="G199" s="4">
        <v>131506849305</v>
      </c>
      <c r="I199" s="1">
        <f t="shared" si="5"/>
        <v>4.7432397724023146E-3</v>
      </c>
    </row>
    <row r="200" spans="1:9" ht="21" x14ac:dyDescent="0.25">
      <c r="A200" s="3" t="s">
        <v>141</v>
      </c>
      <c r="C200" s="4">
        <v>18410958904</v>
      </c>
      <c r="E200" s="1">
        <f t="shared" si="4"/>
        <v>5.490001515685447E-3</v>
      </c>
      <c r="G200" s="4">
        <v>29949837548</v>
      </c>
      <c r="I200" s="1">
        <f t="shared" si="5"/>
        <v>1.0802422944921136E-3</v>
      </c>
    </row>
    <row r="201" spans="1:9" ht="21" x14ac:dyDescent="0.25">
      <c r="A201" s="3" t="s">
        <v>132</v>
      </c>
      <c r="C201" s="4">
        <v>49972602739</v>
      </c>
      <c r="E201" s="1">
        <f t="shared" ref="E201:E217" si="6">C201/$C$218</f>
        <v>1.490143268530413E-2</v>
      </c>
      <c r="G201" s="4">
        <v>76278714140</v>
      </c>
      <c r="I201" s="1">
        <f t="shared" ref="I201:I217" si="7">G201/$G$218</f>
        <v>2.7512500877990283E-3</v>
      </c>
    </row>
    <row r="202" spans="1:9" ht="21" x14ac:dyDescent="0.25">
      <c r="A202" s="3" t="s">
        <v>132</v>
      </c>
      <c r="C202" s="4">
        <v>7890410958</v>
      </c>
      <c r="E202" s="1">
        <f t="shared" si="6"/>
        <v>2.3528577921810268E-3</v>
      </c>
      <c r="G202" s="4">
        <v>10994862821</v>
      </c>
      <c r="I202" s="1">
        <f t="shared" si="7"/>
        <v>3.9656695373882609E-4</v>
      </c>
    </row>
    <row r="203" spans="1:9" ht="21" x14ac:dyDescent="0.25">
      <c r="A203" s="3" t="s">
        <v>132</v>
      </c>
      <c r="C203" s="4">
        <v>102575342465</v>
      </c>
      <c r="E203" s="1">
        <f t="shared" si="6"/>
        <v>3.0587151301633461E-2</v>
      </c>
      <c r="G203" s="4">
        <v>129388104307</v>
      </c>
      <c r="I203" s="1">
        <f t="shared" si="7"/>
        <v>4.6668200604618052E-3</v>
      </c>
    </row>
    <row r="204" spans="1:9" ht="21" x14ac:dyDescent="0.25">
      <c r="A204" s="3" t="s">
        <v>136</v>
      </c>
      <c r="C204" s="4">
        <v>38136986283</v>
      </c>
      <c r="E204" s="1">
        <f t="shared" si="6"/>
        <v>1.1372145991366942E-2</v>
      </c>
      <c r="G204" s="4">
        <v>45764383539</v>
      </c>
      <c r="I204" s="1">
        <f t="shared" si="7"/>
        <v>1.6506474401056567E-3</v>
      </c>
    </row>
    <row r="205" spans="1:9" ht="21" x14ac:dyDescent="0.25">
      <c r="A205" s="3" t="s">
        <v>143</v>
      </c>
      <c r="C205" s="4">
        <v>65753424630</v>
      </c>
      <c r="E205" s="1">
        <f t="shared" si="6"/>
        <v>1.9607148262211382E-2</v>
      </c>
      <c r="G205" s="4">
        <v>70136986272</v>
      </c>
      <c r="I205" s="1">
        <f t="shared" si="7"/>
        <v>2.5297278777489263E-3</v>
      </c>
    </row>
    <row r="206" spans="1:9" ht="21" x14ac:dyDescent="0.25">
      <c r="A206" s="3" t="s">
        <v>148</v>
      </c>
      <c r="C206" s="4">
        <v>164971009708</v>
      </c>
      <c r="E206" s="1">
        <f t="shared" si="6"/>
        <v>4.9193043016586516E-2</v>
      </c>
      <c r="G206" s="4">
        <v>164971009708</v>
      </c>
      <c r="I206" s="1">
        <f t="shared" si="7"/>
        <v>5.950238019356173E-3</v>
      </c>
    </row>
    <row r="207" spans="1:9" ht="21" x14ac:dyDescent="0.25">
      <c r="A207" s="3" t="s">
        <v>136</v>
      </c>
      <c r="C207" s="4">
        <v>119057534232</v>
      </c>
      <c r="E207" s="1">
        <f t="shared" si="6"/>
        <v>3.5502009797297625E-2</v>
      </c>
      <c r="G207" s="4">
        <v>119057534232</v>
      </c>
      <c r="I207" s="1">
        <f t="shared" si="7"/>
        <v>4.2942130737512957E-3</v>
      </c>
    </row>
    <row r="208" spans="1:9" ht="21" x14ac:dyDescent="0.25">
      <c r="A208" s="3" t="s">
        <v>132</v>
      </c>
      <c r="C208" s="4">
        <v>9811403007</v>
      </c>
      <c r="E208" s="1">
        <f t="shared" si="6"/>
        <v>2.9256823427989955E-3</v>
      </c>
      <c r="G208" s="4">
        <v>9811403007</v>
      </c>
      <c r="I208" s="1">
        <f t="shared" si="7"/>
        <v>3.53881468621731E-4</v>
      </c>
    </row>
    <row r="209" spans="1:9" ht="21" x14ac:dyDescent="0.25">
      <c r="A209" s="3" t="s">
        <v>137</v>
      </c>
      <c r="C209" s="4">
        <v>50059854153</v>
      </c>
      <c r="E209" s="1">
        <f t="shared" si="6"/>
        <v>1.4927450363014639E-2</v>
      </c>
      <c r="G209" s="4">
        <v>50059854153</v>
      </c>
      <c r="I209" s="1">
        <f t="shared" si="7"/>
        <v>1.8055781312840023E-3</v>
      </c>
    </row>
    <row r="210" spans="1:9" ht="21" x14ac:dyDescent="0.25">
      <c r="A210" s="3" t="s">
        <v>137</v>
      </c>
      <c r="C210" s="4">
        <v>5741002487</v>
      </c>
      <c r="E210" s="1">
        <f t="shared" si="6"/>
        <v>1.7119212812069357E-3</v>
      </c>
      <c r="G210" s="4">
        <v>5741002487</v>
      </c>
      <c r="I210" s="1">
        <f t="shared" si="7"/>
        <v>2.0706869241953361E-4</v>
      </c>
    </row>
    <row r="211" spans="1:9" ht="21" x14ac:dyDescent="0.25">
      <c r="A211" s="3" t="s">
        <v>137</v>
      </c>
      <c r="C211" s="4">
        <v>5475285158</v>
      </c>
      <c r="E211" s="1">
        <f t="shared" si="6"/>
        <v>1.6326864870519744E-3</v>
      </c>
      <c r="G211" s="4">
        <v>5475285158</v>
      </c>
      <c r="I211" s="1">
        <f t="shared" si="7"/>
        <v>1.9748469729083737E-4</v>
      </c>
    </row>
    <row r="212" spans="1:9" ht="21" x14ac:dyDescent="0.25">
      <c r="A212" s="3" t="s">
        <v>143</v>
      </c>
      <c r="C212" s="4">
        <v>6706849299</v>
      </c>
      <c r="E212" s="1">
        <f t="shared" si="6"/>
        <v>1.9999291187915345E-3</v>
      </c>
      <c r="G212" s="4">
        <v>6706849299</v>
      </c>
      <c r="I212" s="1">
        <f t="shared" si="7"/>
        <v>2.419052278314743E-4</v>
      </c>
    </row>
    <row r="213" spans="1:9" ht="21" x14ac:dyDescent="0.25">
      <c r="A213" s="3" t="s">
        <v>138</v>
      </c>
      <c r="C213" s="4">
        <v>26709746902</v>
      </c>
      <c r="E213" s="1">
        <f t="shared" si="6"/>
        <v>7.9646340932136971E-3</v>
      </c>
      <c r="G213" s="4">
        <v>26709746902</v>
      </c>
      <c r="I213" s="1">
        <f t="shared" si="7"/>
        <v>9.6337745513570762E-4</v>
      </c>
    </row>
    <row r="214" spans="1:9" ht="21" x14ac:dyDescent="0.25">
      <c r="A214" s="3" t="s">
        <v>141</v>
      </c>
      <c r="C214" s="4">
        <v>9556724262</v>
      </c>
      <c r="E214" s="1">
        <f t="shared" si="6"/>
        <v>2.8497391665987006E-3</v>
      </c>
      <c r="G214" s="4">
        <v>9556724262</v>
      </c>
      <c r="I214" s="1">
        <f t="shared" si="7"/>
        <v>3.4469561739912418E-4</v>
      </c>
    </row>
    <row r="215" spans="1:9" ht="21" x14ac:dyDescent="0.25">
      <c r="A215" s="3" t="s">
        <v>177</v>
      </c>
      <c r="C215" s="4">
        <v>3144721360</v>
      </c>
      <c r="E215" s="1">
        <f t="shared" si="6"/>
        <v>9.3773089836496652E-4</v>
      </c>
      <c r="G215" s="4">
        <v>3144721360</v>
      </c>
      <c r="I215" s="1">
        <f t="shared" si="7"/>
        <v>1.1342502315815099E-4</v>
      </c>
    </row>
    <row r="216" spans="1:9" ht="21" x14ac:dyDescent="0.25">
      <c r="A216" s="3" t="s">
        <v>140</v>
      </c>
      <c r="C216" s="4">
        <v>6284065405</v>
      </c>
      <c r="E216" s="1">
        <f t="shared" si="6"/>
        <v>1.8738583241648022E-3</v>
      </c>
      <c r="G216" s="4">
        <v>6284065405</v>
      </c>
      <c r="I216" s="1">
        <f t="shared" si="7"/>
        <v>2.2665609524446403E-4</v>
      </c>
    </row>
    <row r="217" spans="1:9" ht="21.75" thickBot="1" x14ac:dyDescent="0.3">
      <c r="A217" s="3" t="s">
        <v>148</v>
      </c>
      <c r="C217" s="4">
        <v>769477395</v>
      </c>
      <c r="E217" s="1">
        <f t="shared" si="6"/>
        <v>2.2945203923723285E-4</v>
      </c>
      <c r="G217" s="4">
        <v>769477395</v>
      </c>
      <c r="I217" s="1">
        <f t="shared" si="7"/>
        <v>2.7753807525748066E-5</v>
      </c>
    </row>
    <row r="218" spans="1:9" s="22" customFormat="1" ht="21.75" thickBot="1" x14ac:dyDescent="0.3">
      <c r="A218" s="22" t="s">
        <v>27</v>
      </c>
      <c r="C218" s="23">
        <f>SUM(C8:C217)</f>
        <v>3353543501108</v>
      </c>
      <c r="E218" s="26">
        <f>SUM(E8:E217)</f>
        <v>0.99999999999999989</v>
      </c>
      <c r="G218" s="23">
        <f>SUM(G8:G217)</f>
        <v>27725111024357</v>
      </c>
      <c r="I218" s="26">
        <f>SUM(I8:I217)</f>
        <v>0.99999999999999978</v>
      </c>
    </row>
    <row r="219" spans="1:9" ht="19.5" thickTop="1" x14ac:dyDescent="0.25"/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7"/>
  <sheetViews>
    <sheetView rightToLeft="1" topLeftCell="A15" workbookViewId="0">
      <selection activeCell="W17" sqref="W17"/>
    </sheetView>
  </sheetViews>
  <sheetFormatPr defaultRowHeight="18.75" x14ac:dyDescent="0.25"/>
  <cols>
    <col min="1" max="1" width="40.28515625" style="2" bestFit="1" customWidth="1"/>
    <col min="2" max="2" width="1" style="2" customWidth="1"/>
    <col min="3" max="3" width="17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28" style="2" customWidth="1"/>
    <col min="10" max="10" width="1" style="2" customWidth="1"/>
    <col min="11" max="11" width="19" style="2" customWidth="1"/>
    <col min="12" max="12" width="1" style="2" customWidth="1"/>
    <col min="13" max="13" width="24" style="2" customWidth="1"/>
    <col min="14" max="14" width="1" style="2" customWidth="1"/>
    <col min="15" max="15" width="24" style="2" customWidth="1"/>
    <col min="16" max="16" width="1" style="2" customWidth="1"/>
    <col min="17" max="17" width="28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</row>
    <row r="3" spans="1:17" ht="26.25" x14ac:dyDescent="0.25">
      <c r="A3" s="18" t="s">
        <v>149</v>
      </c>
      <c r="B3" s="18" t="s">
        <v>149</v>
      </c>
      <c r="C3" s="18" t="s">
        <v>149</v>
      </c>
      <c r="D3" s="18" t="s">
        <v>149</v>
      </c>
      <c r="E3" s="18" t="s">
        <v>149</v>
      </c>
      <c r="F3" s="18" t="s">
        <v>149</v>
      </c>
      <c r="G3" s="18" t="s">
        <v>149</v>
      </c>
      <c r="H3" s="18" t="s">
        <v>149</v>
      </c>
      <c r="I3" s="18" t="s">
        <v>149</v>
      </c>
      <c r="J3" s="18" t="s">
        <v>149</v>
      </c>
      <c r="K3" s="18" t="s">
        <v>149</v>
      </c>
      <c r="L3" s="18" t="s">
        <v>149</v>
      </c>
      <c r="M3" s="18" t="s">
        <v>149</v>
      </c>
      <c r="N3" s="18" t="s">
        <v>149</v>
      </c>
      <c r="O3" s="18" t="s">
        <v>149</v>
      </c>
      <c r="P3" s="18" t="s">
        <v>149</v>
      </c>
      <c r="Q3" s="18" t="s">
        <v>149</v>
      </c>
    </row>
    <row r="4" spans="1:17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</row>
    <row r="6" spans="1:17" ht="26.25" x14ac:dyDescent="0.25">
      <c r="A6" s="17" t="s">
        <v>3</v>
      </c>
      <c r="C6" s="17" t="s">
        <v>151</v>
      </c>
      <c r="D6" s="17" t="s">
        <v>151</v>
      </c>
      <c r="E6" s="17" t="s">
        <v>151</v>
      </c>
      <c r="F6" s="17" t="s">
        <v>151</v>
      </c>
      <c r="G6" s="17" t="s">
        <v>151</v>
      </c>
      <c r="H6" s="17" t="s">
        <v>151</v>
      </c>
      <c r="I6" s="17" t="s">
        <v>151</v>
      </c>
      <c r="K6" s="17" t="s">
        <v>152</v>
      </c>
      <c r="L6" s="17" t="s">
        <v>152</v>
      </c>
      <c r="M6" s="17" t="s">
        <v>152</v>
      </c>
      <c r="N6" s="17" t="s">
        <v>152</v>
      </c>
      <c r="O6" s="17" t="s">
        <v>152</v>
      </c>
      <c r="P6" s="17" t="s">
        <v>152</v>
      </c>
      <c r="Q6" s="17" t="s">
        <v>152</v>
      </c>
    </row>
    <row r="7" spans="1:17" ht="26.25" x14ac:dyDescent="0.25">
      <c r="A7" s="17" t="s">
        <v>3</v>
      </c>
      <c r="C7" s="17" t="s">
        <v>7</v>
      </c>
      <c r="E7" s="17" t="s">
        <v>182</v>
      </c>
      <c r="G7" s="17" t="s">
        <v>183</v>
      </c>
      <c r="I7" s="17" t="s">
        <v>185</v>
      </c>
      <c r="K7" s="17" t="s">
        <v>7</v>
      </c>
      <c r="M7" s="17" t="s">
        <v>182</v>
      </c>
      <c r="O7" s="17" t="s">
        <v>183</v>
      </c>
      <c r="Q7" s="17" t="s">
        <v>185</v>
      </c>
    </row>
    <row r="8" spans="1:17" s="12" customFormat="1" ht="21" x14ac:dyDescent="0.25">
      <c r="A8" s="11" t="s">
        <v>26</v>
      </c>
      <c r="C8" s="13">
        <v>18521</v>
      </c>
      <c r="E8" s="13">
        <v>27493032987</v>
      </c>
      <c r="G8" s="13">
        <v>27493032963</v>
      </c>
      <c r="I8" s="13">
        <f>E8-G8</f>
        <v>24</v>
      </c>
      <c r="K8" s="13">
        <v>439704</v>
      </c>
      <c r="M8" s="13">
        <v>485374961908</v>
      </c>
      <c r="O8" s="13">
        <v>485374935315</v>
      </c>
      <c r="Q8" s="14">
        <f>M8-O8</f>
        <v>26593</v>
      </c>
    </row>
    <row r="9" spans="1:17" s="12" customFormat="1" ht="21" x14ac:dyDescent="0.25">
      <c r="A9" s="11" t="s">
        <v>15</v>
      </c>
      <c r="C9" s="13">
        <v>0</v>
      </c>
      <c r="E9" s="13">
        <v>0</v>
      </c>
      <c r="G9" s="13">
        <v>0</v>
      </c>
      <c r="I9" s="13">
        <f t="shared" ref="I9:I37" si="0">E9-G9</f>
        <v>0</v>
      </c>
      <c r="K9" s="13">
        <v>16000000</v>
      </c>
      <c r="M9" s="13">
        <v>92797269415</v>
      </c>
      <c r="O9" s="13">
        <v>73965074179</v>
      </c>
      <c r="Q9" s="14">
        <f t="shared" ref="Q9:Q37" si="1">M9-O9</f>
        <v>18832195236</v>
      </c>
    </row>
    <row r="10" spans="1:17" s="12" customFormat="1" ht="21" x14ac:dyDescent="0.25">
      <c r="A10" s="11" t="s">
        <v>181</v>
      </c>
      <c r="C10" s="13">
        <v>0</v>
      </c>
      <c r="E10" s="13">
        <v>0</v>
      </c>
      <c r="G10" s="13">
        <v>0</v>
      </c>
      <c r="I10" s="13">
        <f t="shared" si="0"/>
        <v>0</v>
      </c>
      <c r="K10" s="13">
        <v>66800000</v>
      </c>
      <c r="M10" s="13">
        <v>79471766481</v>
      </c>
      <c r="O10" s="13">
        <v>88694833596</v>
      </c>
      <c r="Q10" s="14">
        <f t="shared" si="1"/>
        <v>-9223067115</v>
      </c>
    </row>
    <row r="11" spans="1:17" s="12" customFormat="1" ht="21" x14ac:dyDescent="0.25">
      <c r="A11" s="11" t="s">
        <v>19</v>
      </c>
      <c r="C11" s="13">
        <v>0</v>
      </c>
      <c r="E11" s="13">
        <v>0</v>
      </c>
      <c r="G11" s="13">
        <v>0</v>
      </c>
      <c r="I11" s="13">
        <f t="shared" si="0"/>
        <v>0</v>
      </c>
      <c r="K11" s="13">
        <v>128799567</v>
      </c>
      <c r="M11" s="13">
        <v>2082153698064</v>
      </c>
      <c r="O11" s="13">
        <v>2011978036107</v>
      </c>
      <c r="Q11" s="14">
        <f t="shared" si="1"/>
        <v>70175661957</v>
      </c>
    </row>
    <row r="12" spans="1:17" s="12" customFormat="1" ht="21" x14ac:dyDescent="0.25">
      <c r="A12" s="11" t="s">
        <v>186</v>
      </c>
      <c r="C12" s="13">
        <v>0</v>
      </c>
      <c r="E12" s="13">
        <v>0</v>
      </c>
      <c r="G12" s="13">
        <v>0</v>
      </c>
      <c r="I12" s="13">
        <f t="shared" si="0"/>
        <v>0</v>
      </c>
      <c r="K12" s="13">
        <v>2000000</v>
      </c>
      <c r="M12" s="13">
        <v>25422965629</v>
      </c>
      <c r="O12" s="13">
        <v>20010710000</v>
      </c>
      <c r="Q12" s="14">
        <f t="shared" si="1"/>
        <v>5412255629</v>
      </c>
    </row>
    <row r="13" spans="1:17" s="12" customFormat="1" ht="21" x14ac:dyDescent="0.25">
      <c r="A13" s="11" t="s">
        <v>17</v>
      </c>
      <c r="C13" s="13">
        <v>0</v>
      </c>
      <c r="E13" s="13">
        <v>0</v>
      </c>
      <c r="G13" s="13">
        <v>0</v>
      </c>
      <c r="I13" s="13">
        <f t="shared" si="0"/>
        <v>0</v>
      </c>
      <c r="K13" s="13">
        <v>17</v>
      </c>
      <c r="M13" s="13">
        <v>17</v>
      </c>
      <c r="O13" s="13">
        <v>6679</v>
      </c>
      <c r="Q13" s="14">
        <f t="shared" si="1"/>
        <v>-6662</v>
      </c>
    </row>
    <row r="14" spans="1:17" s="12" customFormat="1" ht="21" x14ac:dyDescent="0.25">
      <c r="A14" s="11" t="s">
        <v>18</v>
      </c>
      <c r="C14" s="13">
        <v>0</v>
      </c>
      <c r="E14" s="13">
        <v>0</v>
      </c>
      <c r="G14" s="13">
        <v>0</v>
      </c>
      <c r="I14" s="13">
        <f t="shared" si="0"/>
        <v>0</v>
      </c>
      <c r="K14" s="13">
        <v>233440819</v>
      </c>
      <c r="M14" s="13">
        <v>3253542361649</v>
      </c>
      <c r="O14" s="13">
        <v>3069980210669</v>
      </c>
      <c r="Q14" s="14">
        <f t="shared" si="1"/>
        <v>183562150980</v>
      </c>
    </row>
    <row r="15" spans="1:17" s="12" customFormat="1" ht="21" x14ac:dyDescent="0.25">
      <c r="A15" s="11" t="s">
        <v>50</v>
      </c>
      <c r="C15" s="13">
        <v>100000</v>
      </c>
      <c r="E15" s="13">
        <v>100000000000</v>
      </c>
      <c r="G15" s="13">
        <v>93982633277</v>
      </c>
      <c r="I15" s="13">
        <f t="shared" si="0"/>
        <v>6017366723</v>
      </c>
      <c r="K15" s="13">
        <v>100000</v>
      </c>
      <c r="M15" s="13">
        <v>100000000000</v>
      </c>
      <c r="O15" s="13">
        <v>93982633277</v>
      </c>
      <c r="Q15" s="14">
        <f t="shared" si="1"/>
        <v>6017366723</v>
      </c>
    </row>
    <row r="16" spans="1:17" ht="21" x14ac:dyDescent="0.25">
      <c r="A16" s="3" t="s">
        <v>58</v>
      </c>
      <c r="C16" s="4">
        <v>190500</v>
      </c>
      <c r="E16" s="4">
        <v>190500000000</v>
      </c>
      <c r="G16" s="4">
        <v>158200091323</v>
      </c>
      <c r="I16" s="4">
        <f t="shared" si="0"/>
        <v>32299908677</v>
      </c>
      <c r="K16" s="4">
        <v>190500</v>
      </c>
      <c r="M16" s="4">
        <v>190500000000</v>
      </c>
      <c r="O16" s="4">
        <v>158200091323</v>
      </c>
      <c r="Q16" s="8">
        <f t="shared" si="1"/>
        <v>32299908677</v>
      </c>
    </row>
    <row r="17" spans="1:17" ht="21" x14ac:dyDescent="0.25">
      <c r="A17" s="3" t="s">
        <v>72</v>
      </c>
      <c r="C17" s="4">
        <v>155000</v>
      </c>
      <c r="E17" s="4">
        <v>155000000000</v>
      </c>
      <c r="G17" s="4">
        <v>144382804971</v>
      </c>
      <c r="I17" s="4">
        <f t="shared" si="0"/>
        <v>10617195029</v>
      </c>
      <c r="K17" s="4">
        <v>155000</v>
      </c>
      <c r="M17" s="4">
        <v>155000000000</v>
      </c>
      <c r="O17" s="4">
        <v>144382804971</v>
      </c>
      <c r="Q17" s="8">
        <f t="shared" si="1"/>
        <v>10617195029</v>
      </c>
    </row>
    <row r="18" spans="1:17" ht="21" x14ac:dyDescent="0.25">
      <c r="A18" s="3" t="s">
        <v>75</v>
      </c>
      <c r="C18" s="4">
        <v>4100000</v>
      </c>
      <c r="E18" s="4">
        <v>4100000000000</v>
      </c>
      <c r="G18" s="4">
        <v>3794137674941</v>
      </c>
      <c r="I18" s="4">
        <f t="shared" si="0"/>
        <v>305862325059</v>
      </c>
      <c r="K18" s="4">
        <v>4100000</v>
      </c>
      <c r="M18" s="4">
        <v>4100000000000</v>
      </c>
      <c r="O18" s="4">
        <v>3794137674941</v>
      </c>
      <c r="Q18" s="8">
        <f t="shared" si="1"/>
        <v>305862325059</v>
      </c>
    </row>
    <row r="19" spans="1:17" ht="21" x14ac:dyDescent="0.25">
      <c r="A19" s="3" t="s">
        <v>80</v>
      </c>
      <c r="C19" s="4">
        <v>1500000</v>
      </c>
      <c r="E19" s="4">
        <v>1416470194362</v>
      </c>
      <c r="G19" s="4">
        <v>1307247814753</v>
      </c>
      <c r="I19" s="4">
        <f t="shared" si="0"/>
        <v>109222379609</v>
      </c>
      <c r="K19" s="4">
        <v>1500000</v>
      </c>
      <c r="M19" s="4">
        <v>1416470194362</v>
      </c>
      <c r="O19" s="4">
        <v>1307247814753</v>
      </c>
      <c r="Q19" s="8">
        <f t="shared" si="1"/>
        <v>109222379609</v>
      </c>
    </row>
    <row r="20" spans="1:17" ht="21" x14ac:dyDescent="0.25">
      <c r="A20" s="3" t="s">
        <v>157</v>
      </c>
      <c r="C20" s="4">
        <v>0</v>
      </c>
      <c r="E20" s="4">
        <v>0</v>
      </c>
      <c r="G20" s="4">
        <v>0</v>
      </c>
      <c r="I20" s="4">
        <f t="shared" si="0"/>
        <v>0</v>
      </c>
      <c r="K20" s="4">
        <v>335030</v>
      </c>
      <c r="M20" s="4">
        <v>335030000000</v>
      </c>
      <c r="O20" s="4">
        <v>330670501341</v>
      </c>
      <c r="Q20" s="8">
        <f t="shared" si="1"/>
        <v>4359498659</v>
      </c>
    </row>
    <row r="21" spans="1:17" ht="21" x14ac:dyDescent="0.25">
      <c r="A21" s="3" t="s">
        <v>187</v>
      </c>
      <c r="C21" s="4">
        <v>0</v>
      </c>
      <c r="E21" s="4">
        <v>0</v>
      </c>
      <c r="G21" s="4">
        <v>0</v>
      </c>
      <c r="I21" s="4">
        <f t="shared" si="0"/>
        <v>0</v>
      </c>
      <c r="K21" s="4">
        <v>74000</v>
      </c>
      <c r="M21" s="4">
        <v>74000000000</v>
      </c>
      <c r="O21" s="4">
        <v>72350202876</v>
      </c>
      <c r="Q21" s="8">
        <f t="shared" si="1"/>
        <v>1649797124</v>
      </c>
    </row>
    <row r="22" spans="1:17" ht="21" x14ac:dyDescent="0.25">
      <c r="A22" s="3" t="s">
        <v>161</v>
      </c>
      <c r="C22" s="4">
        <v>0</v>
      </c>
      <c r="E22" s="4">
        <v>0</v>
      </c>
      <c r="G22" s="4">
        <v>0</v>
      </c>
      <c r="I22" s="4">
        <f t="shared" si="0"/>
        <v>0</v>
      </c>
      <c r="K22" s="4">
        <v>73400</v>
      </c>
      <c r="M22" s="4">
        <v>73400000000</v>
      </c>
      <c r="O22" s="4">
        <v>69876903079</v>
      </c>
      <c r="Q22" s="8">
        <f t="shared" si="1"/>
        <v>3523096921</v>
      </c>
    </row>
    <row r="23" spans="1:17" ht="21" x14ac:dyDescent="0.25">
      <c r="A23" s="3" t="s">
        <v>188</v>
      </c>
      <c r="C23" s="4">
        <v>0</v>
      </c>
      <c r="E23" s="4">
        <v>0</v>
      </c>
      <c r="G23" s="4">
        <v>0</v>
      </c>
      <c r="I23" s="4">
        <f t="shared" si="0"/>
        <v>0</v>
      </c>
      <c r="K23" s="4">
        <v>121200</v>
      </c>
      <c r="M23" s="4">
        <v>121200000000</v>
      </c>
      <c r="O23" s="4">
        <v>113313359197</v>
      </c>
      <c r="Q23" s="8">
        <f t="shared" si="1"/>
        <v>7886640803</v>
      </c>
    </row>
    <row r="24" spans="1:17" ht="21" x14ac:dyDescent="0.25">
      <c r="A24" s="3" t="s">
        <v>160</v>
      </c>
      <c r="C24" s="4">
        <v>0</v>
      </c>
      <c r="E24" s="4">
        <v>0</v>
      </c>
      <c r="G24" s="4">
        <v>0</v>
      </c>
      <c r="I24" s="4">
        <f t="shared" si="0"/>
        <v>0</v>
      </c>
      <c r="K24" s="4">
        <v>9805000</v>
      </c>
      <c r="M24" s="4">
        <v>9749512179615</v>
      </c>
      <c r="O24" s="4">
        <v>9202879136955</v>
      </c>
      <c r="Q24" s="8">
        <f t="shared" si="1"/>
        <v>546633042660</v>
      </c>
    </row>
    <row r="25" spans="1:17" ht="21" x14ac:dyDescent="0.25">
      <c r="A25" s="3" t="s">
        <v>189</v>
      </c>
      <c r="C25" s="4">
        <v>0</v>
      </c>
      <c r="E25" s="4">
        <v>0</v>
      </c>
      <c r="G25" s="4">
        <v>0</v>
      </c>
      <c r="I25" s="4">
        <f t="shared" si="0"/>
        <v>0</v>
      </c>
      <c r="K25" s="4">
        <v>1980436</v>
      </c>
      <c r="M25" s="4">
        <v>1956753579130</v>
      </c>
      <c r="O25" s="4">
        <v>1682291706195</v>
      </c>
      <c r="Q25" s="8">
        <f t="shared" si="1"/>
        <v>274461872935</v>
      </c>
    </row>
    <row r="26" spans="1:17" ht="21" x14ac:dyDescent="0.25">
      <c r="A26" s="3" t="s">
        <v>190</v>
      </c>
      <c r="C26" s="4">
        <v>0</v>
      </c>
      <c r="E26" s="4">
        <v>0</v>
      </c>
      <c r="G26" s="4">
        <v>0</v>
      </c>
      <c r="I26" s="4">
        <f t="shared" si="0"/>
        <v>0</v>
      </c>
      <c r="K26" s="4">
        <v>1388948</v>
      </c>
      <c r="M26" s="4">
        <v>1388948000000</v>
      </c>
      <c r="O26" s="4">
        <v>1241708161412</v>
      </c>
      <c r="Q26" s="8">
        <f t="shared" si="1"/>
        <v>147239838588</v>
      </c>
    </row>
    <row r="27" spans="1:17" ht="21" x14ac:dyDescent="0.25">
      <c r="A27" s="3" t="s">
        <v>191</v>
      </c>
      <c r="C27" s="4">
        <v>0</v>
      </c>
      <c r="E27" s="4">
        <v>0</v>
      </c>
      <c r="G27" s="4">
        <v>0</v>
      </c>
      <c r="I27" s="4">
        <f t="shared" si="0"/>
        <v>0</v>
      </c>
      <c r="K27" s="4">
        <v>75000</v>
      </c>
      <c r="M27" s="4">
        <v>75000000000</v>
      </c>
      <c r="O27" s="4">
        <v>64810057856</v>
      </c>
      <c r="Q27" s="8">
        <f t="shared" si="1"/>
        <v>10189942144</v>
      </c>
    </row>
    <row r="28" spans="1:17" ht="21" x14ac:dyDescent="0.25">
      <c r="A28" s="3" t="s">
        <v>192</v>
      </c>
      <c r="C28" s="4">
        <v>0</v>
      </c>
      <c r="E28" s="4">
        <v>0</v>
      </c>
      <c r="G28" s="4">
        <v>0</v>
      </c>
      <c r="I28" s="4">
        <f t="shared" si="0"/>
        <v>0</v>
      </c>
      <c r="K28" s="4">
        <v>5900</v>
      </c>
      <c r="M28" s="4">
        <v>5900000000</v>
      </c>
      <c r="O28" s="4">
        <v>5221101860</v>
      </c>
      <c r="Q28" s="8">
        <f t="shared" si="1"/>
        <v>678898140</v>
      </c>
    </row>
    <row r="29" spans="1:17" ht="21" x14ac:dyDescent="0.25">
      <c r="A29" s="3" t="s">
        <v>193</v>
      </c>
      <c r="C29" s="4">
        <v>0</v>
      </c>
      <c r="E29" s="4">
        <v>0</v>
      </c>
      <c r="G29" s="4">
        <v>0</v>
      </c>
      <c r="I29" s="4">
        <f t="shared" si="0"/>
        <v>0</v>
      </c>
      <c r="K29" s="4">
        <v>4360</v>
      </c>
      <c r="M29" s="4">
        <v>20171675160</v>
      </c>
      <c r="O29" s="4">
        <v>19507193713</v>
      </c>
      <c r="Q29" s="8">
        <f t="shared" si="1"/>
        <v>664481447</v>
      </c>
    </row>
    <row r="30" spans="1:17" ht="21" x14ac:dyDescent="0.25">
      <c r="A30" s="3" t="s">
        <v>194</v>
      </c>
      <c r="C30" s="4">
        <v>0</v>
      </c>
      <c r="E30" s="4">
        <v>0</v>
      </c>
      <c r="G30" s="4">
        <v>0</v>
      </c>
      <c r="I30" s="4">
        <f t="shared" si="0"/>
        <v>0</v>
      </c>
      <c r="K30" s="4">
        <v>305135</v>
      </c>
      <c r="M30" s="4">
        <v>305135000000</v>
      </c>
      <c r="O30" s="4">
        <v>260870532105</v>
      </c>
      <c r="Q30" s="8">
        <f t="shared" si="1"/>
        <v>44264467895</v>
      </c>
    </row>
    <row r="31" spans="1:17" ht="21" x14ac:dyDescent="0.25">
      <c r="A31" s="3" t="s">
        <v>195</v>
      </c>
      <c r="C31" s="4">
        <v>0</v>
      </c>
      <c r="E31" s="4">
        <v>0</v>
      </c>
      <c r="G31" s="4">
        <v>0</v>
      </c>
      <c r="I31" s="4">
        <f t="shared" si="0"/>
        <v>0</v>
      </c>
      <c r="K31" s="4">
        <v>84110</v>
      </c>
      <c r="M31" s="4">
        <v>283294636418</v>
      </c>
      <c r="O31" s="4">
        <v>254069348648</v>
      </c>
      <c r="Q31" s="8">
        <f t="shared" si="1"/>
        <v>29225287770</v>
      </c>
    </row>
    <row r="32" spans="1:17" ht="21" x14ac:dyDescent="0.25">
      <c r="A32" s="3" t="s">
        <v>81</v>
      </c>
      <c r="C32" s="4">
        <v>0</v>
      </c>
      <c r="E32" s="4">
        <v>0</v>
      </c>
      <c r="G32" s="4">
        <v>0</v>
      </c>
      <c r="I32" s="4">
        <f t="shared" si="0"/>
        <v>0</v>
      </c>
      <c r="K32" s="4">
        <v>30000</v>
      </c>
      <c r="M32" s="4">
        <v>27617893976</v>
      </c>
      <c r="O32" s="4">
        <v>27858635618</v>
      </c>
      <c r="Q32" s="8">
        <f t="shared" si="1"/>
        <v>-240741642</v>
      </c>
    </row>
    <row r="33" spans="1:17" ht="21" x14ac:dyDescent="0.25">
      <c r="A33" s="3" t="s">
        <v>196</v>
      </c>
      <c r="C33" s="4">
        <v>0</v>
      </c>
      <c r="E33" s="4">
        <v>0</v>
      </c>
      <c r="G33" s="4">
        <v>0</v>
      </c>
      <c r="I33" s="4">
        <f t="shared" si="0"/>
        <v>0</v>
      </c>
      <c r="K33" s="4">
        <v>2257027</v>
      </c>
      <c r="M33" s="4">
        <v>2257027000000</v>
      </c>
      <c r="O33" s="4">
        <v>1771118791764</v>
      </c>
      <c r="Q33" s="8">
        <f t="shared" si="1"/>
        <v>485908208236</v>
      </c>
    </row>
    <row r="34" spans="1:17" ht="21" x14ac:dyDescent="0.25">
      <c r="A34" s="3" t="s">
        <v>197</v>
      </c>
      <c r="C34" s="4">
        <v>0</v>
      </c>
      <c r="E34" s="4">
        <v>0</v>
      </c>
      <c r="G34" s="4">
        <v>0</v>
      </c>
      <c r="I34" s="4">
        <f t="shared" si="0"/>
        <v>0</v>
      </c>
      <c r="K34" s="4">
        <v>1500000</v>
      </c>
      <c r="M34" s="4">
        <v>1500000000000</v>
      </c>
      <c r="O34" s="4">
        <v>1314265159390</v>
      </c>
      <c r="Q34" s="8">
        <f t="shared" si="1"/>
        <v>185734840610</v>
      </c>
    </row>
    <row r="35" spans="1:17" ht="21" x14ac:dyDescent="0.25">
      <c r="A35" s="3" t="s">
        <v>62</v>
      </c>
      <c r="C35" s="4">
        <v>0</v>
      </c>
      <c r="E35" s="4">
        <v>0</v>
      </c>
      <c r="G35" s="4">
        <v>0</v>
      </c>
      <c r="I35" s="4">
        <f t="shared" si="0"/>
        <v>0</v>
      </c>
      <c r="K35" s="4">
        <v>10000</v>
      </c>
      <c r="M35" s="4">
        <v>9999237500</v>
      </c>
      <c r="O35" s="4">
        <v>10000000000</v>
      </c>
      <c r="Q35" s="8">
        <f t="shared" si="1"/>
        <v>-762500</v>
      </c>
    </row>
    <row r="36" spans="1:17" ht="21" x14ac:dyDescent="0.25">
      <c r="A36" s="3" t="s">
        <v>159</v>
      </c>
      <c r="C36" s="4">
        <v>0</v>
      </c>
      <c r="E36" s="4">
        <v>0</v>
      </c>
      <c r="G36" s="4">
        <v>0</v>
      </c>
      <c r="I36" s="4">
        <f t="shared" si="0"/>
        <v>0</v>
      </c>
      <c r="K36" s="4">
        <v>35140673</v>
      </c>
      <c r="M36" s="4">
        <v>28121753520731</v>
      </c>
      <c r="O36" s="4">
        <v>32438965161900</v>
      </c>
      <c r="Q36" s="8">
        <f t="shared" si="1"/>
        <v>-4317211641169</v>
      </c>
    </row>
    <row r="37" spans="1:17" ht="21" x14ac:dyDescent="0.25">
      <c r="A37" s="3" t="s">
        <v>158</v>
      </c>
      <c r="C37" s="4">
        <v>0</v>
      </c>
      <c r="E37" s="4">
        <v>0</v>
      </c>
      <c r="G37" s="4">
        <v>0</v>
      </c>
      <c r="I37" s="4">
        <f t="shared" si="0"/>
        <v>0</v>
      </c>
      <c r="K37" s="4">
        <v>9810496</v>
      </c>
      <c r="M37" s="4">
        <v>7845466711376</v>
      </c>
      <c r="O37" s="4">
        <v>9057049907200</v>
      </c>
      <c r="Q37" s="8">
        <f t="shared" si="1"/>
        <v>-1211583195824</v>
      </c>
    </row>
    <row r="38" spans="1:17" s="8" customFormat="1" ht="21" x14ac:dyDescent="0.25">
      <c r="A38" s="16" t="s">
        <v>220</v>
      </c>
      <c r="C38" s="8">
        <v>0</v>
      </c>
      <c r="E38" s="8">
        <v>0</v>
      </c>
      <c r="G38" s="8">
        <v>0</v>
      </c>
      <c r="I38" s="8">
        <v>0</v>
      </c>
      <c r="K38" s="8">
        <v>0</v>
      </c>
      <c r="M38" s="8">
        <v>0</v>
      </c>
      <c r="O38" s="8">
        <v>0</v>
      </c>
      <c r="Q38" s="8">
        <v>49421220163</v>
      </c>
    </row>
    <row r="39" spans="1:17" ht="21" x14ac:dyDescent="0.25">
      <c r="A39" s="3" t="s">
        <v>27</v>
      </c>
      <c r="C39" s="2" t="s">
        <v>27</v>
      </c>
      <c r="E39" s="23">
        <f>SUM(E8:E38)</f>
        <v>5989463227349</v>
      </c>
      <c r="F39" s="22"/>
      <c r="G39" s="23">
        <f>SUM(G8:G38)</f>
        <v>5525444052228</v>
      </c>
      <c r="H39" s="22"/>
      <c r="I39" s="23">
        <f>SUM(I8:I38)</f>
        <v>464019175121</v>
      </c>
      <c r="K39" s="2" t="s">
        <v>27</v>
      </c>
      <c r="M39" s="23">
        <f>SUM(M8:M38)</f>
        <v>66130942651431</v>
      </c>
      <c r="N39" s="22"/>
      <c r="O39" s="23">
        <f>SUM(O8:O38)</f>
        <v>69184780686919</v>
      </c>
      <c r="P39" s="22"/>
      <c r="Q39" s="27">
        <f>SUM(Q8:Q38)</f>
        <v>-3004416815325</v>
      </c>
    </row>
    <row r="41" spans="1:17" x14ac:dyDescent="0.25">
      <c r="G41" s="4"/>
      <c r="I41" s="4"/>
      <c r="Q41" s="4"/>
    </row>
    <row r="42" spans="1:17" x14ac:dyDescent="0.25">
      <c r="G42" s="4"/>
      <c r="I42" s="4"/>
      <c r="Q42" s="4"/>
    </row>
    <row r="43" spans="1:17" x14ac:dyDescent="0.25">
      <c r="G43" s="4"/>
      <c r="I43" s="4"/>
      <c r="Q43" s="4"/>
    </row>
    <row r="44" spans="1:17" x14ac:dyDescent="0.25">
      <c r="I44" s="4"/>
      <c r="Q44" s="4"/>
    </row>
    <row r="45" spans="1:17" x14ac:dyDescent="0.25">
      <c r="O45" s="4"/>
      <c r="Q45" s="4"/>
    </row>
    <row r="46" spans="1:17" x14ac:dyDescent="0.25">
      <c r="O46" s="4"/>
      <c r="Q46" s="8"/>
    </row>
    <row r="47" spans="1:17" x14ac:dyDescent="0.25">
      <c r="Q47" s="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0"/>
  <sheetViews>
    <sheetView rightToLeft="1" topLeftCell="A49" zoomScale="85" zoomScaleNormal="85" workbookViewId="0">
      <selection activeCell="W17" sqref="W17"/>
    </sheetView>
  </sheetViews>
  <sheetFormatPr defaultRowHeight="18.75" x14ac:dyDescent="0.25"/>
  <cols>
    <col min="1" max="1" width="40.28515625" style="12" bestFit="1" customWidth="1"/>
    <col min="2" max="2" width="1" style="12" customWidth="1"/>
    <col min="3" max="3" width="21" style="12" customWidth="1"/>
    <col min="4" max="4" width="1" style="12" customWidth="1"/>
    <col min="5" max="5" width="24" style="12" customWidth="1"/>
    <col min="6" max="6" width="1" style="12" customWidth="1"/>
    <col min="7" max="7" width="24" style="12" customWidth="1"/>
    <col min="8" max="8" width="1" style="12" customWidth="1"/>
    <col min="9" max="9" width="34" style="12" customWidth="1"/>
    <col min="10" max="10" width="1" style="12" customWidth="1"/>
    <col min="11" max="11" width="21" style="12" customWidth="1"/>
    <col min="12" max="12" width="1" style="12" customWidth="1"/>
    <col min="13" max="13" width="24" style="12" customWidth="1"/>
    <col min="14" max="14" width="1" style="12" customWidth="1"/>
    <col min="15" max="15" width="24" style="12" customWidth="1"/>
    <col min="16" max="16" width="1" style="12" customWidth="1"/>
    <col min="17" max="17" width="34" style="12" customWidth="1"/>
    <col min="18" max="18" width="1" style="12" customWidth="1"/>
    <col min="19" max="19" width="9.140625" style="12" customWidth="1"/>
    <col min="20" max="16384" width="9.140625" style="12"/>
  </cols>
  <sheetData>
    <row r="2" spans="1:17" ht="26.25" x14ac:dyDescent="0.2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</row>
    <row r="3" spans="1:17" ht="26.25" x14ac:dyDescent="0.25">
      <c r="A3" s="28" t="s">
        <v>149</v>
      </c>
      <c r="B3" s="28" t="s">
        <v>149</v>
      </c>
      <c r="C3" s="28" t="s">
        <v>149</v>
      </c>
      <c r="D3" s="28" t="s">
        <v>149</v>
      </c>
      <c r="E3" s="28" t="s">
        <v>149</v>
      </c>
      <c r="F3" s="28" t="s">
        <v>149</v>
      </c>
      <c r="G3" s="28" t="s">
        <v>149</v>
      </c>
      <c r="H3" s="28" t="s">
        <v>149</v>
      </c>
      <c r="I3" s="28" t="s">
        <v>149</v>
      </c>
      <c r="J3" s="28" t="s">
        <v>149</v>
      </c>
      <c r="K3" s="28" t="s">
        <v>149</v>
      </c>
      <c r="L3" s="28" t="s">
        <v>149</v>
      </c>
      <c r="M3" s="28" t="s">
        <v>149</v>
      </c>
      <c r="N3" s="28" t="s">
        <v>149</v>
      </c>
      <c r="O3" s="28" t="s">
        <v>149</v>
      </c>
      <c r="P3" s="28" t="s">
        <v>149</v>
      </c>
      <c r="Q3" s="28" t="s">
        <v>149</v>
      </c>
    </row>
    <row r="4" spans="1:17" ht="26.25" x14ac:dyDescent="0.2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</row>
    <row r="6" spans="1:17" ht="26.25" x14ac:dyDescent="0.25">
      <c r="A6" s="29" t="s">
        <v>3</v>
      </c>
      <c r="C6" s="29" t="s">
        <v>151</v>
      </c>
      <c r="D6" s="29" t="s">
        <v>151</v>
      </c>
      <c r="E6" s="29" t="s">
        <v>151</v>
      </c>
      <c r="F6" s="29" t="s">
        <v>151</v>
      </c>
      <c r="G6" s="29" t="s">
        <v>151</v>
      </c>
      <c r="H6" s="29" t="s">
        <v>151</v>
      </c>
      <c r="I6" s="29" t="s">
        <v>151</v>
      </c>
      <c r="K6" s="29" t="s">
        <v>152</v>
      </c>
      <c r="L6" s="29" t="s">
        <v>152</v>
      </c>
      <c r="M6" s="29" t="s">
        <v>152</v>
      </c>
      <c r="N6" s="29" t="s">
        <v>152</v>
      </c>
      <c r="O6" s="29" t="s">
        <v>152</v>
      </c>
      <c r="P6" s="29" t="s">
        <v>152</v>
      </c>
      <c r="Q6" s="29" t="s">
        <v>152</v>
      </c>
    </row>
    <row r="7" spans="1:17" ht="26.25" x14ac:dyDescent="0.25">
      <c r="A7" s="29" t="s">
        <v>3</v>
      </c>
      <c r="C7" s="29" t="s">
        <v>7</v>
      </c>
      <c r="E7" s="29" t="s">
        <v>182</v>
      </c>
      <c r="G7" s="29" t="s">
        <v>183</v>
      </c>
      <c r="I7" s="29" t="s">
        <v>184</v>
      </c>
      <c r="K7" s="29" t="s">
        <v>7</v>
      </c>
      <c r="M7" s="29" t="s">
        <v>182</v>
      </c>
      <c r="O7" s="29" t="s">
        <v>183</v>
      </c>
      <c r="Q7" s="29" t="s">
        <v>184</v>
      </c>
    </row>
    <row r="8" spans="1:17" ht="21" x14ac:dyDescent="0.25">
      <c r="A8" s="11" t="s">
        <v>15</v>
      </c>
      <c r="C8" s="13">
        <v>11000000</v>
      </c>
      <c r="E8" s="13">
        <v>61878097160</v>
      </c>
      <c r="G8" s="13">
        <v>65595156000</v>
      </c>
      <c r="I8" s="14">
        <f>E8-G8</f>
        <v>-3717058840</v>
      </c>
      <c r="K8" s="13">
        <v>11000000</v>
      </c>
      <c r="M8" s="13">
        <v>61878097160</v>
      </c>
      <c r="O8" s="13">
        <v>50850988493</v>
      </c>
      <c r="Q8" s="14">
        <f>+M8-O8</f>
        <v>11027108667</v>
      </c>
    </row>
    <row r="9" spans="1:17" ht="21" x14ac:dyDescent="0.25">
      <c r="A9" s="11" t="s">
        <v>23</v>
      </c>
      <c r="C9" s="13">
        <v>4137000</v>
      </c>
      <c r="E9" s="13">
        <v>394493619649</v>
      </c>
      <c r="G9" s="13">
        <v>400306283261</v>
      </c>
      <c r="I9" s="14">
        <f t="shared" ref="I9:I64" si="0">E9-G9</f>
        <v>-5812663612</v>
      </c>
      <c r="K9" s="13">
        <v>4137000</v>
      </c>
      <c r="M9" s="13">
        <v>394493619649</v>
      </c>
      <c r="O9" s="13">
        <v>400306283261</v>
      </c>
      <c r="Q9" s="14">
        <f t="shared" ref="Q9:Q64" si="1">+M9-O9</f>
        <v>-5812663612</v>
      </c>
    </row>
    <row r="10" spans="1:17" ht="21" x14ac:dyDescent="0.25">
      <c r="A10" s="11" t="s">
        <v>22</v>
      </c>
      <c r="C10" s="13">
        <v>494909488</v>
      </c>
      <c r="E10" s="13">
        <v>3194227893524</v>
      </c>
      <c r="G10" s="13">
        <v>3126349321103</v>
      </c>
      <c r="I10" s="14">
        <f t="shared" si="0"/>
        <v>67878572421</v>
      </c>
      <c r="K10" s="13">
        <v>494909488</v>
      </c>
      <c r="M10" s="13">
        <v>3194227893524</v>
      </c>
      <c r="O10" s="13">
        <v>2821943516102</v>
      </c>
      <c r="Q10" s="14">
        <f t="shared" si="1"/>
        <v>372284377422</v>
      </c>
    </row>
    <row r="11" spans="1:17" ht="21" x14ac:dyDescent="0.25">
      <c r="A11" s="11" t="s">
        <v>25</v>
      </c>
      <c r="C11" s="13">
        <v>1325774</v>
      </c>
      <c r="E11" s="13">
        <v>31019508941</v>
      </c>
      <c r="G11" s="13">
        <v>29246795160</v>
      </c>
      <c r="I11" s="14">
        <f t="shared" si="0"/>
        <v>1772713781</v>
      </c>
      <c r="K11" s="13">
        <v>1325774</v>
      </c>
      <c r="M11" s="13">
        <v>31019508941</v>
      </c>
      <c r="O11" s="13">
        <v>29246795160</v>
      </c>
      <c r="Q11" s="14">
        <f t="shared" si="1"/>
        <v>1772713781</v>
      </c>
    </row>
    <row r="12" spans="1:17" ht="21" x14ac:dyDescent="0.25">
      <c r="A12" s="11" t="s">
        <v>20</v>
      </c>
      <c r="C12" s="13">
        <v>1666431</v>
      </c>
      <c r="E12" s="13">
        <v>697759242780</v>
      </c>
      <c r="G12" s="13">
        <v>600789855467</v>
      </c>
      <c r="I12" s="14">
        <f t="shared" si="0"/>
        <v>96969387313</v>
      </c>
      <c r="K12" s="13">
        <v>1666431</v>
      </c>
      <c r="M12" s="13">
        <v>697759242780</v>
      </c>
      <c r="O12" s="13">
        <v>301502989781</v>
      </c>
      <c r="Q12" s="14">
        <f t="shared" si="1"/>
        <v>396256252999</v>
      </c>
    </row>
    <row r="13" spans="1:17" ht="21" x14ac:dyDescent="0.25">
      <c r="A13" s="11" t="s">
        <v>24</v>
      </c>
      <c r="C13" s="13">
        <v>14495303</v>
      </c>
      <c r="E13" s="13">
        <v>313229276488</v>
      </c>
      <c r="G13" s="13">
        <v>299601891872</v>
      </c>
      <c r="I13" s="14">
        <f t="shared" si="0"/>
        <v>13627384616</v>
      </c>
      <c r="K13" s="13">
        <v>14495303</v>
      </c>
      <c r="M13" s="13">
        <v>313229276488</v>
      </c>
      <c r="O13" s="13">
        <v>299601891872</v>
      </c>
      <c r="Q13" s="14">
        <f t="shared" si="1"/>
        <v>13627384616</v>
      </c>
    </row>
    <row r="14" spans="1:17" ht="21" x14ac:dyDescent="0.25">
      <c r="A14" s="11" t="s">
        <v>19</v>
      </c>
      <c r="C14" s="13">
        <v>215592861</v>
      </c>
      <c r="E14" s="13">
        <v>4118491635002</v>
      </c>
      <c r="G14" s="13">
        <v>4012635540251</v>
      </c>
      <c r="I14" s="14">
        <f t="shared" si="0"/>
        <v>105856094751</v>
      </c>
      <c r="K14" s="13">
        <v>215592861</v>
      </c>
      <c r="M14" s="13">
        <v>4118491635002</v>
      </c>
      <c r="O14" s="13">
        <v>3974581244355</v>
      </c>
      <c r="Q14" s="14">
        <f t="shared" si="1"/>
        <v>143910390647</v>
      </c>
    </row>
    <row r="15" spans="1:17" ht="21" x14ac:dyDescent="0.25">
      <c r="A15" s="11" t="s">
        <v>21</v>
      </c>
      <c r="C15" s="13">
        <v>8465011287</v>
      </c>
      <c r="E15" s="13">
        <v>15555797692458</v>
      </c>
      <c r="G15" s="13">
        <v>15286578911409</v>
      </c>
      <c r="I15" s="14">
        <f t="shared" si="0"/>
        <v>269218781049</v>
      </c>
      <c r="K15" s="13">
        <v>8465011287</v>
      </c>
      <c r="M15" s="13">
        <v>15555797692458</v>
      </c>
      <c r="O15" s="13">
        <v>15001943513057</v>
      </c>
      <c r="Q15" s="14">
        <f t="shared" si="1"/>
        <v>553854179401</v>
      </c>
    </row>
    <row r="16" spans="1:17" ht="21" x14ac:dyDescent="0.25">
      <c r="A16" s="11" t="s">
        <v>17</v>
      </c>
      <c r="C16" s="13">
        <v>19342254481</v>
      </c>
      <c r="E16" s="13">
        <v>8938978227786</v>
      </c>
      <c r="G16" s="13">
        <v>8746742136866</v>
      </c>
      <c r="I16" s="14">
        <f t="shared" si="0"/>
        <v>192236090920</v>
      </c>
      <c r="K16" s="13">
        <v>19342254481</v>
      </c>
      <c r="M16" s="13">
        <v>8938978227786</v>
      </c>
      <c r="O16" s="13">
        <v>7598795967757</v>
      </c>
      <c r="Q16" s="14">
        <f t="shared" si="1"/>
        <v>1340182260029</v>
      </c>
    </row>
    <row r="17" spans="1:17" ht="21" x14ac:dyDescent="0.25">
      <c r="A17" s="11" t="s">
        <v>18</v>
      </c>
      <c r="C17" s="13">
        <v>169511799</v>
      </c>
      <c r="E17" s="13">
        <v>2724192460315</v>
      </c>
      <c r="G17" s="13">
        <v>2656218228916</v>
      </c>
      <c r="I17" s="14">
        <f t="shared" si="0"/>
        <v>67974231399</v>
      </c>
      <c r="K17" s="13">
        <v>169511799</v>
      </c>
      <c r="M17" s="13">
        <v>2724192460315</v>
      </c>
      <c r="O17" s="13">
        <v>2633186660785</v>
      </c>
      <c r="Q17" s="14">
        <f t="shared" si="1"/>
        <v>91005799530</v>
      </c>
    </row>
    <row r="18" spans="1:17" ht="21" x14ac:dyDescent="0.25">
      <c r="A18" s="11" t="s">
        <v>63</v>
      </c>
      <c r="C18" s="13">
        <v>1000000</v>
      </c>
      <c r="E18" s="13">
        <v>987923960687</v>
      </c>
      <c r="G18" s="13">
        <v>981900338906</v>
      </c>
      <c r="I18" s="14">
        <f t="shared" si="0"/>
        <v>6023621781</v>
      </c>
      <c r="K18" s="13">
        <v>1000000</v>
      </c>
      <c r="M18" s="13">
        <v>987923960687</v>
      </c>
      <c r="O18" s="13">
        <v>939474359617</v>
      </c>
      <c r="Q18" s="14">
        <f t="shared" si="1"/>
        <v>48449601070</v>
      </c>
    </row>
    <row r="19" spans="1:17" ht="21" x14ac:dyDescent="0.25">
      <c r="A19" s="11" t="s">
        <v>59</v>
      </c>
      <c r="C19" s="13">
        <v>2373000</v>
      </c>
      <c r="E19" s="13">
        <v>2343489474127</v>
      </c>
      <c r="G19" s="13">
        <v>2327093422582</v>
      </c>
      <c r="I19" s="14">
        <f t="shared" si="0"/>
        <v>16396051545</v>
      </c>
      <c r="K19" s="13">
        <v>2373000</v>
      </c>
      <c r="M19" s="13">
        <v>2343489474127</v>
      </c>
      <c r="O19" s="13">
        <v>2211562275517</v>
      </c>
      <c r="Q19" s="14">
        <f t="shared" si="1"/>
        <v>131927198610</v>
      </c>
    </row>
    <row r="20" spans="1:17" ht="21" x14ac:dyDescent="0.25">
      <c r="A20" s="11" t="s">
        <v>66</v>
      </c>
      <c r="C20" s="13">
        <v>1000000</v>
      </c>
      <c r="E20" s="13">
        <v>992540904320</v>
      </c>
      <c r="G20" s="13">
        <v>986832210482</v>
      </c>
      <c r="I20" s="14">
        <f t="shared" si="0"/>
        <v>5708693838</v>
      </c>
      <c r="K20" s="13">
        <v>1000000</v>
      </c>
      <c r="M20" s="13">
        <v>992540904320</v>
      </c>
      <c r="O20" s="13">
        <v>946636813438</v>
      </c>
      <c r="Q20" s="14">
        <f t="shared" si="1"/>
        <v>45904090882</v>
      </c>
    </row>
    <row r="21" spans="1:17" ht="21" x14ac:dyDescent="0.25">
      <c r="A21" s="11" t="s">
        <v>71</v>
      </c>
      <c r="C21" s="13">
        <v>130571</v>
      </c>
      <c r="E21" s="13">
        <v>126314601656</v>
      </c>
      <c r="G21" s="13">
        <v>127161291438</v>
      </c>
      <c r="I21" s="14">
        <f t="shared" si="0"/>
        <v>-846689782</v>
      </c>
      <c r="K21" s="13">
        <v>130571</v>
      </c>
      <c r="M21" s="13">
        <v>126314601656</v>
      </c>
      <c r="O21" s="13">
        <v>121054372106</v>
      </c>
      <c r="Q21" s="14">
        <f t="shared" si="1"/>
        <v>5260229550</v>
      </c>
    </row>
    <row r="22" spans="1:17" ht="21" x14ac:dyDescent="0.25">
      <c r="A22" s="11" t="s">
        <v>73</v>
      </c>
      <c r="C22" s="13">
        <v>15325000</v>
      </c>
      <c r="E22" s="13">
        <v>15389858914290</v>
      </c>
      <c r="G22" s="13">
        <v>14865204981337</v>
      </c>
      <c r="I22" s="14">
        <f t="shared" si="0"/>
        <v>524653932953</v>
      </c>
      <c r="K22" s="13">
        <v>15325000</v>
      </c>
      <c r="M22" s="13">
        <v>15389858914290</v>
      </c>
      <c r="O22" s="13">
        <v>14447778578911</v>
      </c>
      <c r="Q22" s="14">
        <f t="shared" si="1"/>
        <v>942080335379</v>
      </c>
    </row>
    <row r="23" spans="1:17" ht="21" x14ac:dyDescent="0.25">
      <c r="A23" s="11" t="s">
        <v>64</v>
      </c>
      <c r="C23" s="13">
        <v>2000000</v>
      </c>
      <c r="E23" s="13">
        <v>1999542500000</v>
      </c>
      <c r="G23" s="13">
        <v>1999542500000</v>
      </c>
      <c r="I23" s="14">
        <f t="shared" si="0"/>
        <v>0</v>
      </c>
      <c r="K23" s="13">
        <v>2000000</v>
      </c>
      <c r="M23" s="13">
        <v>1999542500000</v>
      </c>
      <c r="O23" s="13">
        <v>1999847500000</v>
      </c>
      <c r="Q23" s="14">
        <f t="shared" si="1"/>
        <v>-305000000</v>
      </c>
    </row>
    <row r="24" spans="1:17" ht="21" x14ac:dyDescent="0.25">
      <c r="A24" s="11" t="s">
        <v>56</v>
      </c>
      <c r="C24" s="13">
        <v>741800</v>
      </c>
      <c r="E24" s="13">
        <v>652634675660</v>
      </c>
      <c r="G24" s="13">
        <v>638024558488</v>
      </c>
      <c r="I24" s="14">
        <f t="shared" si="0"/>
        <v>14610117172</v>
      </c>
      <c r="K24" s="13">
        <v>741800</v>
      </c>
      <c r="M24" s="13">
        <v>652634675660</v>
      </c>
      <c r="O24" s="13">
        <v>541109255273</v>
      </c>
      <c r="Q24" s="14">
        <f t="shared" si="1"/>
        <v>111525420387</v>
      </c>
    </row>
    <row r="25" spans="1:17" ht="21" x14ac:dyDescent="0.25">
      <c r="A25" s="11" t="s">
        <v>57</v>
      </c>
      <c r="C25" s="13">
        <v>1010965</v>
      </c>
      <c r="E25" s="13">
        <v>758151379691</v>
      </c>
      <c r="G25" s="13">
        <v>744708620926</v>
      </c>
      <c r="I25" s="14">
        <f t="shared" si="0"/>
        <v>13442758765</v>
      </c>
      <c r="K25" s="13">
        <v>1010965</v>
      </c>
      <c r="M25" s="13">
        <v>758151379691</v>
      </c>
      <c r="O25" s="13">
        <v>636353941811</v>
      </c>
      <c r="Q25" s="14">
        <f t="shared" si="1"/>
        <v>121797437880</v>
      </c>
    </row>
    <row r="26" spans="1:17" ht="21" x14ac:dyDescent="0.25">
      <c r="A26" s="11" t="s">
        <v>68</v>
      </c>
      <c r="C26" s="13">
        <v>1000000</v>
      </c>
      <c r="E26" s="13">
        <v>999771250000</v>
      </c>
      <c r="G26" s="13">
        <v>999771250000</v>
      </c>
      <c r="I26" s="14">
        <f t="shared" si="0"/>
        <v>0</v>
      </c>
      <c r="K26" s="13">
        <v>1000000</v>
      </c>
      <c r="M26" s="13">
        <v>999771250000</v>
      </c>
      <c r="O26" s="13">
        <v>999923750000</v>
      </c>
      <c r="Q26" s="14">
        <f t="shared" si="1"/>
        <v>-152500000</v>
      </c>
    </row>
    <row r="27" spans="1:17" ht="21" x14ac:dyDescent="0.25">
      <c r="A27" s="11" t="s">
        <v>46</v>
      </c>
      <c r="C27" s="13">
        <v>362205</v>
      </c>
      <c r="E27" s="13">
        <v>1922805977378</v>
      </c>
      <c r="G27" s="13">
        <v>1892261658126</v>
      </c>
      <c r="I27" s="14">
        <f t="shared" si="0"/>
        <v>30544319252</v>
      </c>
      <c r="K27" s="13">
        <v>362205</v>
      </c>
      <c r="M27" s="13">
        <v>1922805977378</v>
      </c>
      <c r="O27" s="13">
        <v>1689808813974</v>
      </c>
      <c r="Q27" s="14">
        <f t="shared" si="1"/>
        <v>232997163404</v>
      </c>
    </row>
    <row r="28" spans="1:17" ht="21" x14ac:dyDescent="0.25">
      <c r="A28" s="11" t="s">
        <v>55</v>
      </c>
      <c r="C28" s="13">
        <v>52417</v>
      </c>
      <c r="E28" s="13">
        <v>37731606920</v>
      </c>
      <c r="G28" s="13">
        <v>37049293694</v>
      </c>
      <c r="I28" s="14">
        <f t="shared" si="0"/>
        <v>682313226</v>
      </c>
      <c r="K28" s="13">
        <v>52417</v>
      </c>
      <c r="M28" s="13">
        <v>37731606920</v>
      </c>
      <c r="O28" s="13">
        <v>31819934244</v>
      </c>
      <c r="Q28" s="14">
        <f t="shared" si="1"/>
        <v>5911672676</v>
      </c>
    </row>
    <row r="29" spans="1:17" ht="21" x14ac:dyDescent="0.25">
      <c r="A29" s="11" t="s">
        <v>52</v>
      </c>
      <c r="C29" s="13">
        <v>73594</v>
      </c>
      <c r="E29" s="13">
        <v>55770755580</v>
      </c>
      <c r="G29" s="13">
        <v>54358809777</v>
      </c>
      <c r="I29" s="14">
        <f t="shared" si="0"/>
        <v>1411945803</v>
      </c>
      <c r="K29" s="13">
        <v>73594</v>
      </c>
      <c r="M29" s="13">
        <v>55770755580</v>
      </c>
      <c r="O29" s="13">
        <v>46617508203</v>
      </c>
      <c r="Q29" s="14">
        <f t="shared" si="1"/>
        <v>9153247377</v>
      </c>
    </row>
    <row r="30" spans="1:17" ht="21" x14ac:dyDescent="0.25">
      <c r="A30" s="11" t="s">
        <v>53</v>
      </c>
      <c r="C30" s="13">
        <v>339795</v>
      </c>
      <c r="E30" s="13">
        <v>249692194841</v>
      </c>
      <c r="G30" s="13">
        <v>243509340493</v>
      </c>
      <c r="I30" s="14">
        <f t="shared" si="0"/>
        <v>6182854348</v>
      </c>
      <c r="K30" s="13">
        <v>339795</v>
      </c>
      <c r="M30" s="13">
        <v>249692194841</v>
      </c>
      <c r="O30" s="13">
        <v>210011274919</v>
      </c>
      <c r="Q30" s="14">
        <f t="shared" si="1"/>
        <v>39680919922</v>
      </c>
    </row>
    <row r="31" spans="1:17" ht="21" x14ac:dyDescent="0.25">
      <c r="A31" s="11" t="s">
        <v>51</v>
      </c>
      <c r="C31" s="13">
        <v>46184</v>
      </c>
      <c r="E31" s="13">
        <v>36748975508</v>
      </c>
      <c r="G31" s="13">
        <v>35800111410</v>
      </c>
      <c r="I31" s="14">
        <f t="shared" si="0"/>
        <v>948864098</v>
      </c>
      <c r="K31" s="13">
        <v>46184</v>
      </c>
      <c r="M31" s="13">
        <v>36748975508</v>
      </c>
      <c r="O31" s="13">
        <v>30663837704</v>
      </c>
      <c r="Q31" s="14">
        <f t="shared" si="1"/>
        <v>6085137804</v>
      </c>
    </row>
    <row r="32" spans="1:17" ht="21" x14ac:dyDescent="0.25">
      <c r="A32" s="11" t="s">
        <v>54</v>
      </c>
      <c r="C32" s="13">
        <v>201535</v>
      </c>
      <c r="E32" s="13">
        <v>194436787408</v>
      </c>
      <c r="G32" s="13">
        <v>189603068724</v>
      </c>
      <c r="I32" s="14">
        <f t="shared" si="0"/>
        <v>4833718684</v>
      </c>
      <c r="K32" s="13">
        <v>201535</v>
      </c>
      <c r="M32" s="13">
        <v>194436787408</v>
      </c>
      <c r="O32" s="13">
        <v>160353202335</v>
      </c>
      <c r="Q32" s="14">
        <f t="shared" si="1"/>
        <v>34083585073</v>
      </c>
    </row>
    <row r="33" spans="1:17" ht="21" x14ac:dyDescent="0.25">
      <c r="A33" s="11" t="s">
        <v>92</v>
      </c>
      <c r="C33" s="13">
        <v>10479000</v>
      </c>
      <c r="E33" s="13">
        <v>10178218800736</v>
      </c>
      <c r="G33" s="13">
        <v>10051409767629</v>
      </c>
      <c r="I33" s="14">
        <f t="shared" si="0"/>
        <v>126809033107</v>
      </c>
      <c r="K33" s="13">
        <v>10479000</v>
      </c>
      <c r="M33" s="13">
        <v>10178218800736</v>
      </c>
      <c r="O33" s="13">
        <v>10051409767629</v>
      </c>
      <c r="Q33" s="14">
        <f t="shared" si="1"/>
        <v>126809033107</v>
      </c>
    </row>
    <row r="34" spans="1:17" ht="21" x14ac:dyDescent="0.25">
      <c r="A34" s="11" t="s">
        <v>60</v>
      </c>
      <c r="C34" s="13">
        <v>3000000</v>
      </c>
      <c r="E34" s="13">
        <v>2999313750000</v>
      </c>
      <c r="G34" s="13">
        <v>2999313750000</v>
      </c>
      <c r="I34" s="14">
        <f t="shared" si="0"/>
        <v>0</v>
      </c>
      <c r="K34" s="13">
        <v>3000000</v>
      </c>
      <c r="M34" s="13">
        <v>2999313750000</v>
      </c>
      <c r="O34" s="13">
        <v>2961152194927</v>
      </c>
      <c r="Q34" s="14">
        <f t="shared" si="1"/>
        <v>38161555073</v>
      </c>
    </row>
    <row r="35" spans="1:17" ht="21" x14ac:dyDescent="0.25">
      <c r="A35" s="11" t="s">
        <v>65</v>
      </c>
      <c r="C35" s="13">
        <v>3500000</v>
      </c>
      <c r="E35" s="13">
        <v>3499199375000</v>
      </c>
      <c r="G35" s="13">
        <v>3499199375000</v>
      </c>
      <c r="I35" s="14">
        <f t="shared" si="0"/>
        <v>0</v>
      </c>
      <c r="K35" s="13">
        <v>3500000</v>
      </c>
      <c r="M35" s="13">
        <v>3499199375000</v>
      </c>
      <c r="O35" s="13">
        <v>3442512488406</v>
      </c>
      <c r="Q35" s="14">
        <f t="shared" si="1"/>
        <v>56686886594</v>
      </c>
    </row>
    <row r="36" spans="1:17" ht="21" x14ac:dyDescent="0.25">
      <c r="A36" s="11" t="s">
        <v>74</v>
      </c>
      <c r="C36" s="13">
        <v>1000000</v>
      </c>
      <c r="E36" s="13">
        <v>969334214065</v>
      </c>
      <c r="G36" s="13">
        <v>991917047060</v>
      </c>
      <c r="I36" s="14">
        <f t="shared" si="0"/>
        <v>-22582832995</v>
      </c>
      <c r="K36" s="13">
        <v>1000000</v>
      </c>
      <c r="M36" s="13">
        <v>969334214065</v>
      </c>
      <c r="O36" s="13">
        <v>920141833835</v>
      </c>
      <c r="Q36" s="14">
        <f t="shared" si="1"/>
        <v>49192380230</v>
      </c>
    </row>
    <row r="37" spans="1:17" ht="21" x14ac:dyDescent="0.25">
      <c r="A37" s="11" t="s">
        <v>49</v>
      </c>
      <c r="C37" s="13">
        <v>1440000</v>
      </c>
      <c r="E37" s="13">
        <v>1439670600000</v>
      </c>
      <c r="G37" s="13">
        <v>1439670600000</v>
      </c>
      <c r="I37" s="14">
        <f t="shared" si="0"/>
        <v>0</v>
      </c>
      <c r="K37" s="13">
        <v>1440000</v>
      </c>
      <c r="M37" s="13">
        <v>1439670600000</v>
      </c>
      <c r="O37" s="13">
        <v>1439890200000</v>
      </c>
      <c r="Q37" s="14">
        <f t="shared" si="1"/>
        <v>-219600000</v>
      </c>
    </row>
    <row r="38" spans="1:17" ht="21" x14ac:dyDescent="0.25">
      <c r="A38" s="11" t="s">
        <v>88</v>
      </c>
      <c r="C38" s="13">
        <v>450000</v>
      </c>
      <c r="E38" s="13">
        <v>449897062500</v>
      </c>
      <c r="G38" s="13">
        <v>449897062500</v>
      </c>
      <c r="I38" s="14">
        <f t="shared" si="0"/>
        <v>0</v>
      </c>
      <c r="K38" s="13">
        <v>450000</v>
      </c>
      <c r="M38" s="13">
        <v>449897062500</v>
      </c>
      <c r="O38" s="13">
        <v>437289254151</v>
      </c>
      <c r="Q38" s="14">
        <f t="shared" si="1"/>
        <v>12607808349</v>
      </c>
    </row>
    <row r="39" spans="1:17" ht="21" x14ac:dyDescent="0.25">
      <c r="A39" s="11" t="s">
        <v>76</v>
      </c>
      <c r="C39" s="13">
        <v>3000000</v>
      </c>
      <c r="E39" s="13">
        <v>2835794163663</v>
      </c>
      <c r="G39" s="13">
        <v>2593398624330</v>
      </c>
      <c r="I39" s="14">
        <f t="shared" si="0"/>
        <v>242395539333</v>
      </c>
      <c r="K39" s="13">
        <v>3000000</v>
      </c>
      <c r="M39" s="13">
        <v>2835794163663</v>
      </c>
      <c r="O39" s="13">
        <v>2516217123813</v>
      </c>
      <c r="Q39" s="14">
        <f t="shared" si="1"/>
        <v>319577039850</v>
      </c>
    </row>
    <row r="40" spans="1:17" ht="21" x14ac:dyDescent="0.25">
      <c r="A40" s="11" t="s">
        <v>61</v>
      </c>
      <c r="C40" s="13">
        <v>1000000</v>
      </c>
      <c r="E40" s="13">
        <v>999771250000</v>
      </c>
      <c r="G40" s="13">
        <v>999771250000</v>
      </c>
      <c r="I40" s="14">
        <f t="shared" si="0"/>
        <v>0</v>
      </c>
      <c r="K40" s="13">
        <v>1000000</v>
      </c>
      <c r="M40" s="13">
        <v>999771250000</v>
      </c>
      <c r="O40" s="13">
        <v>966723281728</v>
      </c>
      <c r="Q40" s="14">
        <f t="shared" si="1"/>
        <v>33047968272</v>
      </c>
    </row>
    <row r="41" spans="1:17" ht="21" x14ac:dyDescent="0.25">
      <c r="A41" s="11" t="s">
        <v>69</v>
      </c>
      <c r="C41" s="13">
        <v>2495000</v>
      </c>
      <c r="E41" s="13">
        <v>2494429268750</v>
      </c>
      <c r="G41" s="13">
        <v>2494429268750</v>
      </c>
      <c r="I41" s="14">
        <f t="shared" si="0"/>
        <v>0</v>
      </c>
      <c r="K41" s="13">
        <v>2495000</v>
      </c>
      <c r="M41" s="13">
        <v>2494429268750</v>
      </c>
      <c r="O41" s="13">
        <v>2494809756250</v>
      </c>
      <c r="Q41" s="14">
        <f t="shared" si="1"/>
        <v>-380487500</v>
      </c>
    </row>
    <row r="42" spans="1:17" ht="21" x14ac:dyDescent="0.25">
      <c r="A42" s="11" t="s">
        <v>89</v>
      </c>
      <c r="C42" s="13">
        <v>995000</v>
      </c>
      <c r="E42" s="13">
        <v>994772393750</v>
      </c>
      <c r="G42" s="13">
        <v>994772393750</v>
      </c>
      <c r="I42" s="14">
        <f t="shared" si="0"/>
        <v>0</v>
      </c>
      <c r="K42" s="13">
        <v>995000</v>
      </c>
      <c r="M42" s="13">
        <v>994772393750</v>
      </c>
      <c r="O42" s="13">
        <v>994924131250</v>
      </c>
      <c r="Q42" s="14">
        <f t="shared" si="1"/>
        <v>-151737500</v>
      </c>
    </row>
    <row r="43" spans="1:17" ht="21" x14ac:dyDescent="0.25">
      <c r="A43" s="11" t="s">
        <v>77</v>
      </c>
      <c r="C43" s="13">
        <v>2098065</v>
      </c>
      <c r="E43" s="13">
        <v>1990641790543</v>
      </c>
      <c r="G43" s="13">
        <v>1791908190895</v>
      </c>
      <c r="I43" s="14">
        <f t="shared" si="0"/>
        <v>198733599648</v>
      </c>
      <c r="K43" s="13">
        <v>2098065</v>
      </c>
      <c r="M43" s="13">
        <v>1990641790543</v>
      </c>
      <c r="O43" s="13">
        <v>1756682868532</v>
      </c>
      <c r="Q43" s="14">
        <f t="shared" si="1"/>
        <v>233958922011</v>
      </c>
    </row>
    <row r="44" spans="1:17" ht="21" x14ac:dyDescent="0.25">
      <c r="A44" s="11" t="s">
        <v>47</v>
      </c>
      <c r="C44" s="13">
        <v>252190</v>
      </c>
      <c r="E44" s="13">
        <v>928413538273</v>
      </c>
      <c r="G44" s="13">
        <v>906001281298</v>
      </c>
      <c r="I44" s="14">
        <f t="shared" si="0"/>
        <v>22412256975</v>
      </c>
      <c r="K44" s="13">
        <v>252190</v>
      </c>
      <c r="M44" s="13">
        <v>928413538273</v>
      </c>
      <c r="O44" s="13">
        <v>747621584017</v>
      </c>
      <c r="Q44" s="14">
        <f t="shared" si="1"/>
        <v>180791954256</v>
      </c>
    </row>
    <row r="45" spans="1:17" ht="21" x14ac:dyDescent="0.25">
      <c r="A45" s="11" t="s">
        <v>43</v>
      </c>
      <c r="C45" s="13">
        <v>3207600</v>
      </c>
      <c r="E45" s="13">
        <v>6195341104325</v>
      </c>
      <c r="G45" s="13">
        <v>6085918582207</v>
      </c>
      <c r="I45" s="14">
        <f t="shared" si="0"/>
        <v>109422522118</v>
      </c>
      <c r="K45" s="13">
        <v>3207600</v>
      </c>
      <c r="M45" s="13">
        <v>6195341104325</v>
      </c>
      <c r="O45" s="13">
        <v>5305371256402</v>
      </c>
      <c r="Q45" s="14">
        <f t="shared" si="1"/>
        <v>889969847923</v>
      </c>
    </row>
    <row r="46" spans="1:17" ht="21" x14ac:dyDescent="0.25">
      <c r="A46" s="11" t="s">
        <v>78</v>
      </c>
      <c r="C46" s="13">
        <v>7793740</v>
      </c>
      <c r="E46" s="13">
        <v>7414904373939</v>
      </c>
      <c r="G46" s="13">
        <v>6925740885969</v>
      </c>
      <c r="I46" s="14">
        <f t="shared" si="0"/>
        <v>489163487970</v>
      </c>
      <c r="K46" s="13">
        <v>7793740</v>
      </c>
      <c r="M46" s="13">
        <v>7414904373939</v>
      </c>
      <c r="O46" s="13">
        <v>6515872522053</v>
      </c>
      <c r="Q46" s="14">
        <f t="shared" si="1"/>
        <v>899031851886</v>
      </c>
    </row>
    <row r="47" spans="1:17" ht="21" x14ac:dyDescent="0.25">
      <c r="A47" s="11" t="s">
        <v>45</v>
      </c>
      <c r="C47" s="13">
        <v>460251</v>
      </c>
      <c r="E47" s="13">
        <v>2415463487692</v>
      </c>
      <c r="G47" s="13">
        <v>2374890192833</v>
      </c>
      <c r="I47" s="14">
        <f t="shared" si="0"/>
        <v>40573294859</v>
      </c>
      <c r="K47" s="13">
        <v>460251</v>
      </c>
      <c r="M47" s="13">
        <v>2415463487692</v>
      </c>
      <c r="O47" s="13">
        <v>2085467356101</v>
      </c>
      <c r="Q47" s="14">
        <f t="shared" si="1"/>
        <v>329996131591</v>
      </c>
    </row>
    <row r="48" spans="1:17" ht="21" x14ac:dyDescent="0.25">
      <c r="A48" s="11" t="s">
        <v>79</v>
      </c>
      <c r="C48" s="13">
        <v>6048600</v>
      </c>
      <c r="E48" s="13">
        <v>6020003909027</v>
      </c>
      <c r="G48" s="13">
        <v>5704212222304</v>
      </c>
      <c r="I48" s="14">
        <f t="shared" si="0"/>
        <v>315791686723</v>
      </c>
      <c r="K48" s="13">
        <v>6048600</v>
      </c>
      <c r="M48" s="13">
        <v>6020003909027</v>
      </c>
      <c r="O48" s="13">
        <v>5262848453204</v>
      </c>
      <c r="Q48" s="14">
        <f t="shared" si="1"/>
        <v>757155455823</v>
      </c>
    </row>
    <row r="49" spans="1:17" ht="21" x14ac:dyDescent="0.25">
      <c r="A49" s="11" t="s">
        <v>48</v>
      </c>
      <c r="C49" s="13">
        <v>963700</v>
      </c>
      <c r="E49" s="13">
        <v>4827881847030</v>
      </c>
      <c r="G49" s="13">
        <v>4748731949809</v>
      </c>
      <c r="I49" s="14">
        <f t="shared" si="0"/>
        <v>79149897221</v>
      </c>
      <c r="K49" s="13">
        <v>963700</v>
      </c>
      <c r="M49" s="13">
        <v>4827881847030</v>
      </c>
      <c r="O49" s="13">
        <v>4184129349583</v>
      </c>
      <c r="Q49" s="14">
        <f t="shared" si="1"/>
        <v>643752497447</v>
      </c>
    </row>
    <row r="50" spans="1:17" ht="21" x14ac:dyDescent="0.25">
      <c r="A50" s="11" t="s">
        <v>81</v>
      </c>
      <c r="C50" s="13">
        <v>15171600</v>
      </c>
      <c r="E50" s="13">
        <v>15072812970743</v>
      </c>
      <c r="G50" s="13">
        <v>14220151739227</v>
      </c>
      <c r="I50" s="14">
        <f t="shared" si="0"/>
        <v>852661231516</v>
      </c>
      <c r="K50" s="13">
        <v>15171600</v>
      </c>
      <c r="M50" s="13">
        <v>15072812970743</v>
      </c>
      <c r="O50" s="13">
        <v>14088669204253</v>
      </c>
      <c r="Q50" s="14">
        <f t="shared" si="1"/>
        <v>984143766490</v>
      </c>
    </row>
    <row r="51" spans="1:17" ht="21" x14ac:dyDescent="0.25">
      <c r="A51" s="11" t="s">
        <v>87</v>
      </c>
      <c r="C51" s="13">
        <v>1995000</v>
      </c>
      <c r="E51" s="13">
        <v>1994543643750</v>
      </c>
      <c r="G51" s="13">
        <v>1994543643750</v>
      </c>
      <c r="I51" s="14">
        <f t="shared" si="0"/>
        <v>0</v>
      </c>
      <c r="K51" s="13">
        <v>1995000</v>
      </c>
      <c r="M51" s="13">
        <v>1994543643750</v>
      </c>
      <c r="O51" s="13">
        <v>1994847881250</v>
      </c>
      <c r="Q51" s="14">
        <f t="shared" si="1"/>
        <v>-304237500</v>
      </c>
    </row>
    <row r="52" spans="1:17" ht="21" x14ac:dyDescent="0.25">
      <c r="A52" s="11" t="s">
        <v>44</v>
      </c>
      <c r="C52" s="13">
        <v>1129130</v>
      </c>
      <c r="E52" s="13">
        <v>2421939309418</v>
      </c>
      <c r="G52" s="13">
        <v>2380958948846</v>
      </c>
      <c r="I52" s="14">
        <f t="shared" si="0"/>
        <v>40980360572</v>
      </c>
      <c r="K52" s="13">
        <v>1129130</v>
      </c>
      <c r="M52" s="13">
        <v>2421939309418</v>
      </c>
      <c r="O52" s="13">
        <v>2088632376789</v>
      </c>
      <c r="Q52" s="14">
        <f t="shared" si="1"/>
        <v>333306932629</v>
      </c>
    </row>
    <row r="53" spans="1:17" ht="21" x14ac:dyDescent="0.25">
      <c r="A53" s="11" t="s">
        <v>62</v>
      </c>
      <c r="C53" s="13">
        <v>2390000</v>
      </c>
      <c r="E53" s="13">
        <v>2389453287500</v>
      </c>
      <c r="G53" s="13">
        <v>2389453287500</v>
      </c>
      <c r="I53" s="14">
        <f t="shared" si="0"/>
        <v>0</v>
      </c>
      <c r="K53" s="13">
        <v>2390000</v>
      </c>
      <c r="M53" s="13">
        <v>2389453287500</v>
      </c>
      <c r="O53" s="13">
        <v>2390000000000</v>
      </c>
      <c r="Q53" s="14">
        <f t="shared" si="1"/>
        <v>-546712500</v>
      </c>
    </row>
    <row r="54" spans="1:17" ht="21" x14ac:dyDescent="0.25">
      <c r="A54" s="11" t="s">
        <v>70</v>
      </c>
      <c r="C54" s="13">
        <v>2400000</v>
      </c>
      <c r="E54" s="13">
        <v>2399451000000</v>
      </c>
      <c r="G54" s="13">
        <v>2399451000000</v>
      </c>
      <c r="I54" s="14">
        <f t="shared" si="0"/>
        <v>0</v>
      </c>
      <c r="K54" s="13">
        <v>2400000</v>
      </c>
      <c r="M54" s="13">
        <v>2399451000000</v>
      </c>
      <c r="O54" s="13">
        <v>2400000000000</v>
      </c>
      <c r="Q54" s="14">
        <f t="shared" si="1"/>
        <v>-549000000</v>
      </c>
    </row>
    <row r="55" spans="1:17" ht="21" x14ac:dyDescent="0.25">
      <c r="A55" s="11" t="s">
        <v>82</v>
      </c>
      <c r="C55" s="13">
        <v>267211</v>
      </c>
      <c r="E55" s="13">
        <v>233546695545</v>
      </c>
      <c r="G55" s="13">
        <v>218919705563</v>
      </c>
      <c r="I55" s="14">
        <f t="shared" si="0"/>
        <v>14626989982</v>
      </c>
      <c r="K55" s="13">
        <v>267211</v>
      </c>
      <c r="M55" s="13">
        <v>233546695545</v>
      </c>
      <c r="O55" s="13">
        <v>246825472810</v>
      </c>
      <c r="Q55" s="14">
        <f t="shared" si="1"/>
        <v>-13278777265</v>
      </c>
    </row>
    <row r="56" spans="1:17" ht="21" x14ac:dyDescent="0.25">
      <c r="A56" s="11" t="s">
        <v>83</v>
      </c>
      <c r="C56" s="13">
        <v>8733899</v>
      </c>
      <c r="E56" s="13">
        <v>8250127208175</v>
      </c>
      <c r="G56" s="13">
        <v>7551121059668</v>
      </c>
      <c r="I56" s="14">
        <f t="shared" si="0"/>
        <v>699006148507</v>
      </c>
      <c r="K56" s="13">
        <v>8733899</v>
      </c>
      <c r="M56" s="13">
        <v>8250127208175</v>
      </c>
      <c r="O56" s="13">
        <v>8295145940800</v>
      </c>
      <c r="Q56" s="14">
        <f t="shared" si="1"/>
        <v>-45018732625</v>
      </c>
    </row>
    <row r="57" spans="1:17" ht="21" x14ac:dyDescent="0.25">
      <c r="A57" s="11" t="s">
        <v>94</v>
      </c>
      <c r="C57" s="13">
        <v>928124</v>
      </c>
      <c r="E57" s="13">
        <v>769350141768</v>
      </c>
      <c r="G57" s="13">
        <v>772741635971</v>
      </c>
      <c r="I57" s="14">
        <f t="shared" si="0"/>
        <v>-3391494203</v>
      </c>
      <c r="K57" s="13">
        <v>928124</v>
      </c>
      <c r="M57" s="13">
        <v>769350141768</v>
      </c>
      <c r="O57" s="13">
        <v>772741635971</v>
      </c>
      <c r="Q57" s="14">
        <f t="shared" si="1"/>
        <v>-3391494203</v>
      </c>
    </row>
    <row r="58" spans="1:17" ht="21" x14ac:dyDescent="0.25">
      <c r="A58" s="11" t="s">
        <v>67</v>
      </c>
      <c r="C58" s="13">
        <v>688388</v>
      </c>
      <c r="E58" s="13">
        <v>536806049760</v>
      </c>
      <c r="G58" s="13">
        <v>538968770549</v>
      </c>
      <c r="I58" s="14">
        <f t="shared" si="0"/>
        <v>-2162720789</v>
      </c>
      <c r="K58" s="13">
        <v>688388</v>
      </c>
      <c r="M58" s="13">
        <v>536806049760</v>
      </c>
      <c r="O58" s="13">
        <v>539058203413</v>
      </c>
      <c r="Q58" s="14">
        <f t="shared" si="1"/>
        <v>-2252153653</v>
      </c>
    </row>
    <row r="59" spans="1:17" ht="21" x14ac:dyDescent="0.25">
      <c r="A59" s="11" t="s">
        <v>84</v>
      </c>
      <c r="C59" s="13">
        <v>4920074</v>
      </c>
      <c r="E59" s="13">
        <v>3862018980719</v>
      </c>
      <c r="G59" s="13">
        <v>4135099327481</v>
      </c>
      <c r="I59" s="14">
        <f t="shared" si="0"/>
        <v>-273080346762</v>
      </c>
      <c r="K59" s="13">
        <v>4920074</v>
      </c>
      <c r="M59" s="13">
        <v>3862018980719</v>
      </c>
      <c r="O59" s="13">
        <v>4732127173200</v>
      </c>
      <c r="Q59" s="14">
        <f t="shared" si="1"/>
        <v>-870108192481</v>
      </c>
    </row>
    <row r="60" spans="1:17" ht="21" x14ac:dyDescent="0.25">
      <c r="A60" s="11" t="s">
        <v>85</v>
      </c>
      <c r="C60" s="13">
        <v>1919665</v>
      </c>
      <c r="E60" s="13">
        <v>1427825363952</v>
      </c>
      <c r="G60" s="13">
        <v>1699954320226</v>
      </c>
      <c r="I60" s="14">
        <f t="shared" si="0"/>
        <v>-272128956274</v>
      </c>
      <c r="K60" s="13">
        <v>1919665</v>
      </c>
      <c r="M60" s="13">
        <v>1427825363952</v>
      </c>
      <c r="O60" s="13">
        <v>1823873716500</v>
      </c>
      <c r="Q60" s="14">
        <f t="shared" si="1"/>
        <v>-396048352548</v>
      </c>
    </row>
    <row r="61" spans="1:17" ht="21" x14ac:dyDescent="0.25">
      <c r="A61" s="11" t="s">
        <v>86</v>
      </c>
      <c r="C61" s="13">
        <v>44730080</v>
      </c>
      <c r="E61" s="13">
        <v>38531023510434</v>
      </c>
      <c r="G61" s="13">
        <v>41567456469392</v>
      </c>
      <c r="I61" s="14">
        <f t="shared" si="0"/>
        <v>-3036432958958</v>
      </c>
      <c r="K61" s="13">
        <v>44730080</v>
      </c>
      <c r="M61" s="13">
        <v>38531023510434</v>
      </c>
      <c r="O61" s="13">
        <v>43500002800000</v>
      </c>
      <c r="Q61" s="14">
        <f t="shared" si="1"/>
        <v>-4968979289566</v>
      </c>
    </row>
    <row r="62" spans="1:17" ht="21" x14ac:dyDescent="0.25">
      <c r="A62" s="11" t="s">
        <v>90</v>
      </c>
      <c r="C62" s="13">
        <v>218460</v>
      </c>
      <c r="E62" s="13">
        <v>173679653689</v>
      </c>
      <c r="G62" s="13">
        <v>174226795806</v>
      </c>
      <c r="I62" s="14">
        <f t="shared" si="0"/>
        <v>-547142117</v>
      </c>
      <c r="K62" s="13">
        <v>218460</v>
      </c>
      <c r="M62" s="13">
        <v>173679653689</v>
      </c>
      <c r="O62" s="13">
        <v>174226795806</v>
      </c>
      <c r="Q62" s="14">
        <f t="shared" si="1"/>
        <v>-547142117</v>
      </c>
    </row>
    <row r="63" spans="1:17" ht="21" x14ac:dyDescent="0.25">
      <c r="A63" s="11" t="s">
        <v>93</v>
      </c>
      <c r="C63" s="13">
        <v>500000</v>
      </c>
      <c r="E63" s="13">
        <v>431901180000</v>
      </c>
      <c r="G63" s="13">
        <v>432000000000</v>
      </c>
      <c r="I63" s="14">
        <f t="shared" si="0"/>
        <v>-98820000</v>
      </c>
      <c r="K63" s="13">
        <v>500000</v>
      </c>
      <c r="M63" s="13">
        <v>431901180000</v>
      </c>
      <c r="O63" s="13">
        <v>432000000000</v>
      </c>
      <c r="Q63" s="14">
        <f t="shared" si="1"/>
        <v>-98820000</v>
      </c>
    </row>
    <row r="64" spans="1:17" ht="21" x14ac:dyDescent="0.25">
      <c r="A64" s="11" t="s">
        <v>91</v>
      </c>
      <c r="C64" s="13">
        <v>622799</v>
      </c>
      <c r="E64" s="13">
        <v>498268438785</v>
      </c>
      <c r="G64" s="13">
        <v>498496448744</v>
      </c>
      <c r="I64" s="14">
        <f t="shared" si="0"/>
        <v>-228009959</v>
      </c>
      <c r="K64" s="13">
        <v>622799</v>
      </c>
      <c r="M64" s="13">
        <v>498268438785</v>
      </c>
      <c r="O64" s="13">
        <v>498496448744</v>
      </c>
      <c r="Q64" s="14">
        <f t="shared" si="1"/>
        <v>-228009959</v>
      </c>
    </row>
    <row r="65" spans="1:17" s="30" customFormat="1" ht="21" x14ac:dyDescent="0.25">
      <c r="A65" s="30" t="s">
        <v>27</v>
      </c>
      <c r="C65" s="30" t="s">
        <v>27</v>
      </c>
      <c r="E65" s="31">
        <f>SUM(E8:E64)</f>
        <v>198423279975700</v>
      </c>
      <c r="G65" s="31">
        <f>SUM(G8:G64)</f>
        <v>197371611173745</v>
      </c>
      <c r="I65" s="31">
        <f>SUM(I8:I64)</f>
        <v>1051668801955</v>
      </c>
      <c r="K65" s="30" t="s">
        <v>27</v>
      </c>
      <c r="M65" s="31">
        <f>SUM(M8:M64)</f>
        <v>198423279975700</v>
      </c>
      <c r="O65" s="31">
        <f>SUM(O8:O64)</f>
        <v>194184686340092</v>
      </c>
      <c r="Q65" s="31">
        <f>SUM(Q8:Q64)</f>
        <v>4238593635608</v>
      </c>
    </row>
    <row r="68" spans="1:17" x14ac:dyDescent="0.25">
      <c r="I68" s="13"/>
      <c r="Q68" s="13"/>
    </row>
    <row r="69" spans="1:17" x14ac:dyDescent="0.25">
      <c r="Q69" s="13"/>
    </row>
    <row r="73" spans="1:17" x14ac:dyDescent="0.25">
      <c r="I73" s="13"/>
    </row>
    <row r="74" spans="1:17" x14ac:dyDescent="0.25">
      <c r="I74" s="13"/>
    </row>
    <row r="75" spans="1:17" x14ac:dyDescent="0.25">
      <c r="I75" s="13"/>
    </row>
    <row r="80" spans="1:17" x14ac:dyDescent="0.25">
      <c r="K80" s="14">
        <f>Q14-143910390647</f>
        <v>0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5F687-F739-467D-8CDB-4A6ECCFDCFE0}">
  <dimension ref="A2:AB20"/>
  <sheetViews>
    <sheetView rightToLeft="1" workbookViewId="0">
      <selection activeCell="Y9" sqref="Y9:Y14"/>
    </sheetView>
  </sheetViews>
  <sheetFormatPr defaultRowHeight="18.75" x14ac:dyDescent="0.25"/>
  <cols>
    <col min="1" max="1" width="40.28515625" style="2" bestFit="1" customWidth="1"/>
    <col min="2" max="2" width="1" style="2" customWidth="1"/>
    <col min="3" max="3" width="15" style="2" bestFit="1" customWidth="1"/>
    <col min="4" max="4" width="1" style="2" customWidth="1"/>
    <col min="5" max="5" width="19" style="2" bestFit="1" customWidth="1"/>
    <col min="6" max="6" width="1" style="2" customWidth="1"/>
    <col min="7" max="7" width="21.140625" style="2" bestFit="1" customWidth="1"/>
    <col min="8" max="8" width="1" style="2" customWidth="1"/>
    <col min="9" max="9" width="11" style="2" bestFit="1" customWidth="1"/>
    <col min="10" max="10" width="1" style="2" customWidth="1"/>
    <col min="11" max="11" width="16.7109375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15" style="2" bestFit="1" customWidth="1"/>
    <col min="16" max="16" width="1" style="2" customWidth="1"/>
    <col min="17" max="17" width="15" style="2" bestFit="1" customWidth="1"/>
    <col min="18" max="18" width="1" style="2" customWidth="1"/>
    <col min="19" max="19" width="12" style="2" bestFit="1" customWidth="1"/>
    <col min="20" max="20" width="1" style="2" customWidth="1"/>
    <col min="21" max="21" width="19" style="2" bestFit="1" customWidth="1"/>
    <col min="22" max="22" width="1" style="2" customWidth="1"/>
    <col min="23" max="23" width="21.140625" style="2" bestFit="1" customWidth="1"/>
    <col min="24" max="24" width="1" style="2" customWidth="1"/>
    <col min="25" max="25" width="34.28515625" style="2" bestFit="1" customWidth="1"/>
    <col min="26" max="26" width="1" style="2" customWidth="1"/>
    <col min="27" max="27" width="15" style="2" bestFit="1" customWidth="1"/>
    <col min="28" max="16384" width="9.140625" style="2"/>
  </cols>
  <sheetData>
    <row r="2" spans="1:28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  <c r="T2" s="18" t="s">
        <v>0</v>
      </c>
      <c r="U2" s="18" t="s">
        <v>0</v>
      </c>
      <c r="V2" s="18" t="s">
        <v>0</v>
      </c>
      <c r="W2" s="18" t="s">
        <v>0</v>
      </c>
      <c r="X2" s="18" t="s">
        <v>0</v>
      </c>
      <c r="Y2" s="18" t="s">
        <v>0</v>
      </c>
    </row>
    <row r="3" spans="1:28" ht="26.25" x14ac:dyDescent="0.25">
      <c r="A3" s="18" t="s">
        <v>1</v>
      </c>
      <c r="B3" s="18" t="s">
        <v>1</v>
      </c>
      <c r="C3" s="18" t="s">
        <v>1</v>
      </c>
      <c r="D3" s="18" t="s">
        <v>1</v>
      </c>
      <c r="E3" s="18" t="s">
        <v>1</v>
      </c>
      <c r="F3" s="18" t="s">
        <v>1</v>
      </c>
      <c r="G3" s="18" t="s">
        <v>1</v>
      </c>
      <c r="H3" s="18" t="s">
        <v>1</v>
      </c>
      <c r="I3" s="18" t="s">
        <v>1</v>
      </c>
      <c r="J3" s="18" t="s">
        <v>1</v>
      </c>
      <c r="K3" s="18" t="s">
        <v>1</v>
      </c>
      <c r="L3" s="18" t="s">
        <v>1</v>
      </c>
      <c r="M3" s="18" t="s">
        <v>1</v>
      </c>
      <c r="N3" s="18" t="s">
        <v>1</v>
      </c>
      <c r="O3" s="18" t="s">
        <v>1</v>
      </c>
      <c r="P3" s="18" t="s">
        <v>1</v>
      </c>
      <c r="Q3" s="18" t="s">
        <v>1</v>
      </c>
      <c r="R3" s="18" t="s">
        <v>1</v>
      </c>
      <c r="S3" s="18" t="s">
        <v>1</v>
      </c>
      <c r="T3" s="18" t="s">
        <v>1</v>
      </c>
      <c r="U3" s="18" t="s">
        <v>1</v>
      </c>
      <c r="V3" s="18" t="s">
        <v>1</v>
      </c>
      <c r="W3" s="18" t="s">
        <v>1</v>
      </c>
      <c r="X3" s="18" t="s">
        <v>1</v>
      </c>
      <c r="Y3" s="18" t="s">
        <v>1</v>
      </c>
    </row>
    <row r="4" spans="1:28" ht="26.25" x14ac:dyDescent="0.25">
      <c r="A4" s="18" t="s">
        <v>214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  <c r="T4" s="18" t="s">
        <v>2</v>
      </c>
      <c r="U4" s="18" t="s">
        <v>2</v>
      </c>
      <c r="V4" s="18" t="s">
        <v>2</v>
      </c>
      <c r="W4" s="18" t="s">
        <v>2</v>
      </c>
      <c r="X4" s="18" t="s">
        <v>2</v>
      </c>
      <c r="Y4" s="18" t="s">
        <v>2</v>
      </c>
    </row>
    <row r="6" spans="1:28" ht="27" thickBot="1" x14ac:dyDescent="0.3">
      <c r="A6" s="17" t="s">
        <v>3</v>
      </c>
      <c r="C6" s="17" t="s">
        <v>213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8" ht="27" thickBot="1" x14ac:dyDescent="0.3">
      <c r="A7" s="17" t="s">
        <v>3</v>
      </c>
      <c r="C7" s="17" t="s">
        <v>7</v>
      </c>
      <c r="E7" s="17" t="s">
        <v>8</v>
      </c>
      <c r="G7" s="17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8" ht="27" thickBot="1" x14ac:dyDescent="0.3">
      <c r="A8" s="17" t="s">
        <v>3</v>
      </c>
      <c r="C8" s="17" t="s">
        <v>7</v>
      </c>
      <c r="E8" s="17" t="s">
        <v>8</v>
      </c>
      <c r="G8" s="17" t="s">
        <v>9</v>
      </c>
      <c r="I8" s="7" t="s">
        <v>7</v>
      </c>
      <c r="K8" s="7" t="s">
        <v>8</v>
      </c>
      <c r="M8" s="7" t="s">
        <v>7</v>
      </c>
      <c r="O8" s="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8" ht="21" x14ac:dyDescent="0.25">
      <c r="A9" s="3" t="s">
        <v>18</v>
      </c>
      <c r="C9" s="4">
        <v>169511799</v>
      </c>
      <c r="E9" s="4">
        <v>2649999990300</v>
      </c>
      <c r="G9" s="4">
        <v>2673031558431</v>
      </c>
      <c r="I9" s="4">
        <v>0</v>
      </c>
      <c r="K9" s="4">
        <v>0</v>
      </c>
      <c r="M9" s="4">
        <v>0</v>
      </c>
      <c r="O9" s="4">
        <v>0</v>
      </c>
      <c r="Q9" s="4">
        <v>169511799</v>
      </c>
      <c r="S9" s="4">
        <v>16170</v>
      </c>
      <c r="U9" s="4">
        <v>2649999990300</v>
      </c>
      <c r="W9" s="4">
        <v>2741005789830</v>
      </c>
      <c r="Y9" s="1">
        <v>7.7064083353538806E-3</v>
      </c>
      <c r="AA9" s="4"/>
      <c r="AB9" s="4"/>
    </row>
    <row r="10" spans="1:28" ht="21" x14ac:dyDescent="0.25">
      <c r="A10" s="3" t="s">
        <v>19</v>
      </c>
      <c r="C10" s="4">
        <v>215592861</v>
      </c>
      <c r="E10" s="4">
        <v>3999999990634</v>
      </c>
      <c r="G10" s="4">
        <v>4038054286530</v>
      </c>
      <c r="I10" s="4">
        <v>0</v>
      </c>
      <c r="K10" s="4">
        <v>0</v>
      </c>
      <c r="M10" s="4">
        <v>0</v>
      </c>
      <c r="O10" s="4">
        <v>0</v>
      </c>
      <c r="Q10" s="4">
        <v>215592861</v>
      </c>
      <c r="S10" s="4">
        <v>19221</v>
      </c>
      <c r="U10" s="4">
        <v>3999999990634</v>
      </c>
      <c r="W10" s="4">
        <v>4143910381281</v>
      </c>
      <c r="Y10" s="1">
        <v>1.1650710706905874E-2</v>
      </c>
      <c r="AA10" s="4"/>
      <c r="AB10" s="4"/>
    </row>
    <row r="11" spans="1:28" ht="21" x14ac:dyDescent="0.25">
      <c r="A11" s="3" t="s">
        <v>20</v>
      </c>
      <c r="C11" s="4">
        <v>1666431</v>
      </c>
      <c r="E11" s="4">
        <v>200065086578</v>
      </c>
      <c r="G11" s="4">
        <v>600789855467</v>
      </c>
      <c r="I11" s="4">
        <v>0</v>
      </c>
      <c r="K11" s="4">
        <v>0</v>
      </c>
      <c r="M11" s="4">
        <v>0</v>
      </c>
      <c r="O11" s="4">
        <v>0</v>
      </c>
      <c r="Q11" s="4">
        <v>1666431</v>
      </c>
      <c r="S11" s="4">
        <v>421299</v>
      </c>
      <c r="U11" s="4">
        <v>200065086578</v>
      </c>
      <c r="W11" s="4">
        <v>697759242780</v>
      </c>
      <c r="Y11" s="1">
        <v>1.961768072355478E-3</v>
      </c>
      <c r="AA11" s="4"/>
      <c r="AB11" s="4"/>
    </row>
    <row r="12" spans="1:28" ht="21" x14ac:dyDescent="0.25">
      <c r="A12" s="3" t="s">
        <v>23</v>
      </c>
      <c r="C12" s="4">
        <v>0</v>
      </c>
      <c r="E12" s="4">
        <v>0</v>
      </c>
      <c r="G12" s="4">
        <v>0</v>
      </c>
      <c r="I12" s="4">
        <v>4137000</v>
      </c>
      <c r="K12" s="4">
        <v>400306283261</v>
      </c>
      <c r="M12" s="4">
        <v>0</v>
      </c>
      <c r="O12" s="4">
        <v>0</v>
      </c>
      <c r="Q12" s="4">
        <v>4137000</v>
      </c>
      <c r="S12" s="4">
        <v>95450</v>
      </c>
      <c r="U12" s="4">
        <v>400306283261</v>
      </c>
      <c r="W12" s="4">
        <v>394493619650</v>
      </c>
      <c r="Y12" s="1">
        <v>1.1091289664525792E-3</v>
      </c>
      <c r="AA12" s="4"/>
      <c r="AB12" s="4"/>
    </row>
    <row r="13" spans="1:28" ht="21" x14ac:dyDescent="0.25">
      <c r="A13" s="3" t="s">
        <v>24</v>
      </c>
      <c r="C13" s="4">
        <v>0</v>
      </c>
      <c r="E13" s="4">
        <v>0</v>
      </c>
      <c r="G13" s="4">
        <v>0</v>
      </c>
      <c r="I13" s="4">
        <v>14495303</v>
      </c>
      <c r="K13" s="4">
        <v>299601891872</v>
      </c>
      <c r="M13" s="4">
        <v>0</v>
      </c>
      <c r="O13" s="4">
        <v>0</v>
      </c>
      <c r="Q13" s="4">
        <v>14495303</v>
      </c>
      <c r="S13" s="4">
        <v>21630</v>
      </c>
      <c r="U13" s="4">
        <v>299601891872</v>
      </c>
      <c r="W13" s="4">
        <v>313229276488</v>
      </c>
      <c r="Y13" s="1">
        <v>8.8065217379701313E-4</v>
      </c>
      <c r="AA13" s="4"/>
      <c r="AB13" s="4"/>
    </row>
    <row r="14" spans="1:28" ht="21.75" thickBot="1" x14ac:dyDescent="0.3">
      <c r="A14" s="3" t="s">
        <v>25</v>
      </c>
      <c r="C14" s="4">
        <v>0</v>
      </c>
      <c r="E14" s="4">
        <v>0</v>
      </c>
      <c r="G14" s="4">
        <v>0</v>
      </c>
      <c r="I14" s="4">
        <v>1325774</v>
      </c>
      <c r="K14" s="4">
        <v>29246795160</v>
      </c>
      <c r="M14" s="4">
        <v>0</v>
      </c>
      <c r="O14" s="4">
        <v>0</v>
      </c>
      <c r="Q14" s="4">
        <v>1325774</v>
      </c>
      <c r="S14" s="4">
        <v>23420</v>
      </c>
      <c r="U14" s="4">
        <v>29246795160</v>
      </c>
      <c r="W14" s="4">
        <v>31019508942</v>
      </c>
      <c r="Y14" s="1">
        <v>8.7212147875119625E-5</v>
      </c>
      <c r="AA14" s="4"/>
      <c r="AB14" s="4"/>
    </row>
    <row r="15" spans="1:28" s="22" customFormat="1" ht="21.75" thickBot="1" x14ac:dyDescent="0.3">
      <c r="A15" s="22" t="s">
        <v>27</v>
      </c>
      <c r="C15" s="22" t="s">
        <v>27</v>
      </c>
      <c r="E15" s="23">
        <f>SUM(E9:E14)</f>
        <v>6850065067512</v>
      </c>
      <c r="G15" s="23">
        <f>SUM(G9:G14)</f>
        <v>7311875700428</v>
      </c>
      <c r="I15" s="22" t="s">
        <v>27</v>
      </c>
      <c r="K15" s="23">
        <f>SUM(K9:K14)</f>
        <v>729154970293</v>
      </c>
      <c r="M15" s="22" t="s">
        <v>27</v>
      </c>
      <c r="O15" s="23">
        <f>SUM(O9:O14)</f>
        <v>0</v>
      </c>
      <c r="Q15" s="22" t="s">
        <v>27</v>
      </c>
      <c r="S15" s="22" t="s">
        <v>27</v>
      </c>
      <c r="U15" s="23">
        <f>SUM(U9:U14)</f>
        <v>7579220037805</v>
      </c>
      <c r="W15" s="23">
        <f>SUM(W9:W14)</f>
        <v>8321417818971</v>
      </c>
      <c r="Y15" s="24">
        <f>SUM(Y9:Y14)</f>
        <v>2.3395880402739943E-2</v>
      </c>
    </row>
    <row r="16" spans="1:28" ht="19.5" thickTop="1" x14ac:dyDescent="0.25"/>
    <row r="17" spans="1:25" x14ac:dyDescent="0.25">
      <c r="A17" s="4"/>
    </row>
    <row r="18" spans="1:25" x14ac:dyDescent="0.25">
      <c r="A18" s="4"/>
      <c r="U18" s="4"/>
      <c r="W18" s="4"/>
    </row>
    <row r="19" spans="1:25" x14ac:dyDescent="0.25">
      <c r="A19" s="4"/>
      <c r="U19" s="4"/>
      <c r="W19" s="4"/>
      <c r="Y19" s="6"/>
    </row>
    <row r="20" spans="1:25" x14ac:dyDescent="0.25">
      <c r="U20" s="4"/>
      <c r="W20" s="4"/>
    </row>
  </sheetData>
  <mergeCells count="17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  <mergeCell ref="W7:W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1"/>
  <sheetViews>
    <sheetView rightToLeft="1" workbookViewId="0">
      <selection activeCell="W17" sqref="W17"/>
    </sheetView>
  </sheetViews>
  <sheetFormatPr defaultRowHeight="18.75" x14ac:dyDescent="0.25"/>
  <cols>
    <col min="1" max="1" width="30.5703125" style="2" bestFit="1" customWidth="1"/>
    <col min="2" max="2" width="1" style="2" customWidth="1"/>
    <col min="3" max="3" width="21" style="2" customWidth="1"/>
    <col min="4" max="4" width="1" style="2" customWidth="1"/>
    <col min="5" max="5" width="15" style="2" customWidth="1"/>
    <col min="6" max="6" width="1" style="2" customWidth="1"/>
    <col min="7" max="7" width="20" style="2" customWidth="1"/>
    <col min="8" max="8" width="1" style="2" customWidth="1"/>
    <col min="9" max="9" width="27" style="2" customWidth="1"/>
    <col min="10" max="10" width="1" style="2" customWidth="1"/>
    <col min="11" max="11" width="21" style="2" customWidth="1"/>
    <col min="12" max="12" width="1" style="2" customWidth="1"/>
    <col min="13" max="13" width="15" style="2" customWidth="1"/>
    <col min="14" max="14" width="1" style="2" customWidth="1"/>
    <col min="15" max="15" width="20" style="2" customWidth="1"/>
    <col min="16" max="16" width="1" style="2" customWidth="1"/>
    <col min="17" max="17" width="27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</row>
    <row r="3" spans="1:17" ht="26.25" x14ac:dyDescent="0.25">
      <c r="A3" s="18" t="s">
        <v>1</v>
      </c>
      <c r="B3" s="18" t="s">
        <v>1</v>
      </c>
      <c r="C3" s="18" t="s">
        <v>1</v>
      </c>
      <c r="D3" s="18" t="s">
        <v>1</v>
      </c>
      <c r="E3" s="18" t="s">
        <v>1</v>
      </c>
      <c r="F3" s="18" t="s">
        <v>1</v>
      </c>
      <c r="G3" s="18" t="s">
        <v>1</v>
      </c>
      <c r="H3" s="18" t="s">
        <v>1</v>
      </c>
      <c r="I3" s="18" t="s">
        <v>1</v>
      </c>
      <c r="J3" s="18" t="s">
        <v>1</v>
      </c>
      <c r="K3" s="18" t="s">
        <v>1</v>
      </c>
      <c r="L3" s="18" t="s">
        <v>1</v>
      </c>
      <c r="M3" s="18" t="s">
        <v>1</v>
      </c>
      <c r="N3" s="18" t="s">
        <v>1</v>
      </c>
      <c r="O3" s="18" t="s">
        <v>1</v>
      </c>
      <c r="P3" s="18" t="s">
        <v>1</v>
      </c>
      <c r="Q3" s="18" t="s">
        <v>1</v>
      </c>
    </row>
    <row r="4" spans="1:17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</row>
    <row r="6" spans="1:17" ht="26.25" x14ac:dyDescent="0.25">
      <c r="A6" s="17" t="s">
        <v>3</v>
      </c>
      <c r="C6" s="17" t="s">
        <v>213</v>
      </c>
      <c r="D6" s="17" t="s">
        <v>4</v>
      </c>
      <c r="E6" s="17" t="s">
        <v>4</v>
      </c>
      <c r="F6" s="17" t="s">
        <v>4</v>
      </c>
      <c r="G6" s="17" t="s">
        <v>4</v>
      </c>
      <c r="H6" s="17" t="s">
        <v>4</v>
      </c>
      <c r="I6" s="17" t="s">
        <v>4</v>
      </c>
      <c r="K6" s="17" t="s">
        <v>6</v>
      </c>
      <c r="L6" s="17" t="s">
        <v>6</v>
      </c>
      <c r="M6" s="17" t="s">
        <v>6</v>
      </c>
      <c r="N6" s="17" t="s">
        <v>6</v>
      </c>
      <c r="O6" s="17" t="s">
        <v>6</v>
      </c>
      <c r="P6" s="17" t="s">
        <v>6</v>
      </c>
      <c r="Q6" s="17" t="s">
        <v>6</v>
      </c>
    </row>
    <row r="7" spans="1:17" ht="27" thickBot="1" x14ac:dyDescent="0.3">
      <c r="A7" s="17" t="s">
        <v>3</v>
      </c>
      <c r="C7" s="17" t="s">
        <v>28</v>
      </c>
      <c r="E7" s="17" t="s">
        <v>29</v>
      </c>
      <c r="G7" s="17" t="s">
        <v>30</v>
      </c>
      <c r="I7" s="17" t="s">
        <v>31</v>
      </c>
      <c r="K7" s="17" t="s">
        <v>28</v>
      </c>
      <c r="M7" s="17" t="s">
        <v>29</v>
      </c>
      <c r="O7" s="17" t="s">
        <v>30</v>
      </c>
      <c r="Q7" s="17" t="s">
        <v>31</v>
      </c>
    </row>
    <row r="8" spans="1:17" ht="21" x14ac:dyDescent="0.25">
      <c r="A8" s="3" t="s">
        <v>32</v>
      </c>
      <c r="C8" s="4">
        <v>11000000</v>
      </c>
      <c r="E8" s="4">
        <v>6133</v>
      </c>
      <c r="G8" s="2" t="s">
        <v>33</v>
      </c>
      <c r="I8" s="4" t="s">
        <v>215</v>
      </c>
      <c r="K8" s="4">
        <v>11000000</v>
      </c>
      <c r="M8" s="4">
        <v>6133</v>
      </c>
      <c r="O8" s="2" t="s">
        <v>33</v>
      </c>
      <c r="Q8" s="4" t="s">
        <v>215</v>
      </c>
    </row>
    <row r="9" spans="1:17" ht="21" x14ac:dyDescent="0.25">
      <c r="A9" s="3" t="s">
        <v>34</v>
      </c>
      <c r="C9" s="4">
        <v>494909484</v>
      </c>
      <c r="E9" s="4">
        <v>7115</v>
      </c>
      <c r="G9" s="2" t="s">
        <v>35</v>
      </c>
      <c r="I9" s="4" t="s">
        <v>216</v>
      </c>
      <c r="K9" s="4">
        <v>494909484</v>
      </c>
      <c r="M9" s="4">
        <v>7115</v>
      </c>
      <c r="O9" s="2" t="s">
        <v>35</v>
      </c>
      <c r="Q9" s="4" t="s">
        <v>216</v>
      </c>
    </row>
    <row r="10" spans="1:17" ht="21" x14ac:dyDescent="0.25">
      <c r="A10" s="3" t="s">
        <v>36</v>
      </c>
      <c r="C10" s="4">
        <v>19342254481</v>
      </c>
      <c r="E10" s="4">
        <v>470</v>
      </c>
      <c r="G10" s="2" t="s">
        <v>37</v>
      </c>
      <c r="I10" s="4" t="s">
        <v>217</v>
      </c>
      <c r="K10" s="4">
        <v>19342254481</v>
      </c>
      <c r="M10" s="4">
        <v>470</v>
      </c>
      <c r="O10" s="2" t="s">
        <v>37</v>
      </c>
      <c r="Q10" s="4" t="s">
        <v>217</v>
      </c>
    </row>
    <row r="11" spans="1:17" ht="21" x14ac:dyDescent="0.25">
      <c r="A11" s="3" t="s">
        <v>38</v>
      </c>
      <c r="C11" s="4">
        <v>8465011287</v>
      </c>
      <c r="E11" s="4">
        <v>2193</v>
      </c>
      <c r="G11" s="2" t="s">
        <v>39</v>
      </c>
      <c r="I11" s="4" t="s">
        <v>218</v>
      </c>
      <c r="K11" s="4">
        <v>8465011287</v>
      </c>
      <c r="M11" s="4">
        <v>2193</v>
      </c>
      <c r="O11" s="2" t="s">
        <v>39</v>
      </c>
      <c r="Q11" s="4" t="s">
        <v>218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73"/>
  <sheetViews>
    <sheetView rightToLeft="1" topLeftCell="N1" workbookViewId="0">
      <selection activeCell="Y9" sqref="Y9:Y62"/>
    </sheetView>
  </sheetViews>
  <sheetFormatPr defaultRowHeight="18.75" x14ac:dyDescent="0.25"/>
  <cols>
    <col min="1" max="1" width="37.28515625" style="2" bestFit="1" customWidth="1"/>
    <col min="2" max="2" width="1" style="2" customWidth="1"/>
    <col min="3" max="3" width="18" style="2" customWidth="1"/>
    <col min="4" max="4" width="1" style="2" customWidth="1"/>
    <col min="5" max="5" width="24" style="2" customWidth="1"/>
    <col min="6" max="6" width="1" style="2" customWidth="1"/>
    <col min="7" max="7" width="24" style="2" customWidth="1"/>
    <col min="8" max="8" width="1" style="2" customWidth="1"/>
    <col min="9" max="9" width="18" style="2" customWidth="1"/>
    <col min="10" max="10" width="1" style="2" customWidth="1"/>
    <col min="11" max="11" width="24" style="2" customWidth="1"/>
    <col min="12" max="12" width="1" style="2" customWidth="1"/>
    <col min="13" max="13" width="17" style="2" customWidth="1"/>
    <col min="14" max="14" width="1" style="2" customWidth="1"/>
    <col min="15" max="15" width="24" style="2" customWidth="1"/>
    <col min="16" max="16" width="1" style="2" customWidth="1"/>
    <col min="17" max="17" width="18" style="2" customWidth="1"/>
    <col min="18" max="18" width="1" style="2" customWidth="1"/>
    <col min="19" max="19" width="23" style="2" customWidth="1"/>
    <col min="20" max="20" width="1" style="2" customWidth="1"/>
    <col min="21" max="21" width="24" style="2" customWidth="1"/>
    <col min="22" max="22" width="1" style="2" customWidth="1"/>
    <col min="23" max="23" width="24" style="2" customWidth="1"/>
    <col min="24" max="24" width="1" style="2" customWidth="1"/>
    <col min="25" max="25" width="32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  <c r="T2" s="18" t="s">
        <v>0</v>
      </c>
      <c r="U2" s="18" t="s">
        <v>0</v>
      </c>
      <c r="V2" s="18" t="s">
        <v>0</v>
      </c>
      <c r="W2" s="18" t="s">
        <v>0</v>
      </c>
      <c r="X2" s="18" t="s">
        <v>0</v>
      </c>
      <c r="Y2" s="18" t="s">
        <v>0</v>
      </c>
    </row>
    <row r="3" spans="1:25" ht="26.25" x14ac:dyDescent="0.25">
      <c r="A3" s="18" t="s">
        <v>1</v>
      </c>
      <c r="B3" s="18" t="s">
        <v>1</v>
      </c>
      <c r="C3" s="18" t="s">
        <v>1</v>
      </c>
      <c r="D3" s="18" t="s">
        <v>1</v>
      </c>
      <c r="E3" s="18" t="s">
        <v>1</v>
      </c>
      <c r="F3" s="18" t="s">
        <v>1</v>
      </c>
      <c r="G3" s="18" t="s">
        <v>1</v>
      </c>
      <c r="H3" s="18" t="s">
        <v>1</v>
      </c>
      <c r="I3" s="18" t="s">
        <v>1</v>
      </c>
      <c r="J3" s="18" t="s">
        <v>1</v>
      </c>
      <c r="K3" s="18" t="s">
        <v>1</v>
      </c>
      <c r="L3" s="18" t="s">
        <v>1</v>
      </c>
      <c r="M3" s="18" t="s">
        <v>1</v>
      </c>
      <c r="N3" s="18" t="s">
        <v>1</v>
      </c>
      <c r="O3" s="18" t="s">
        <v>1</v>
      </c>
      <c r="P3" s="18" t="s">
        <v>1</v>
      </c>
      <c r="Q3" s="18" t="s">
        <v>1</v>
      </c>
      <c r="R3" s="18" t="s">
        <v>1</v>
      </c>
      <c r="S3" s="18" t="s">
        <v>1</v>
      </c>
      <c r="T3" s="18" t="s">
        <v>1</v>
      </c>
      <c r="U3" s="18" t="s">
        <v>1</v>
      </c>
      <c r="V3" s="18" t="s">
        <v>1</v>
      </c>
      <c r="W3" s="18" t="s">
        <v>1</v>
      </c>
      <c r="X3" s="18" t="s">
        <v>1</v>
      </c>
      <c r="Y3" s="18" t="s">
        <v>1</v>
      </c>
    </row>
    <row r="4" spans="1:25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  <c r="T4" s="18" t="s">
        <v>2</v>
      </c>
      <c r="U4" s="18" t="s">
        <v>2</v>
      </c>
      <c r="V4" s="18" t="s">
        <v>2</v>
      </c>
      <c r="W4" s="18" t="s">
        <v>2</v>
      </c>
      <c r="X4" s="18" t="s">
        <v>2</v>
      </c>
      <c r="Y4" s="18" t="s">
        <v>2</v>
      </c>
    </row>
    <row r="6" spans="1:25" ht="27" thickBot="1" x14ac:dyDescent="0.3">
      <c r="A6" s="7" t="s">
        <v>40</v>
      </c>
      <c r="C6" s="17" t="s">
        <v>213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ht="27" thickBot="1" x14ac:dyDescent="0.3">
      <c r="A7" s="17" t="s">
        <v>41</v>
      </c>
      <c r="C7" s="17" t="s">
        <v>7</v>
      </c>
      <c r="E7" s="17" t="s">
        <v>8</v>
      </c>
      <c r="G7" s="17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7" t="s">
        <v>7</v>
      </c>
      <c r="S7" s="17" t="s">
        <v>42</v>
      </c>
      <c r="U7" s="17" t="s">
        <v>8</v>
      </c>
      <c r="W7" s="17" t="s">
        <v>9</v>
      </c>
      <c r="Y7" s="17" t="s">
        <v>13</v>
      </c>
    </row>
    <row r="8" spans="1:25" ht="27" thickBot="1" x14ac:dyDescent="0.3">
      <c r="A8" s="17" t="s">
        <v>41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42</v>
      </c>
      <c r="U8" s="17" t="s">
        <v>8</v>
      </c>
      <c r="W8" s="17" t="s">
        <v>9</v>
      </c>
      <c r="Y8" s="17" t="s">
        <v>13</v>
      </c>
    </row>
    <row r="9" spans="1:25" ht="21" x14ac:dyDescent="0.25">
      <c r="A9" s="3" t="s">
        <v>43</v>
      </c>
      <c r="C9" s="4">
        <v>3207600</v>
      </c>
      <c r="E9" s="4">
        <v>4947864134400</v>
      </c>
      <c r="G9" s="4">
        <v>6085918582207</v>
      </c>
      <c r="I9" s="4">
        <v>0</v>
      </c>
      <c r="K9" s="4">
        <v>0</v>
      </c>
      <c r="M9" s="4">
        <v>0</v>
      </c>
      <c r="O9" s="4">
        <v>0</v>
      </c>
      <c r="Q9" s="4">
        <v>3207600</v>
      </c>
      <c r="S9" s="4">
        <v>1932858</v>
      </c>
      <c r="U9" s="4">
        <v>4947864134400</v>
      </c>
      <c r="W9" s="4">
        <v>6195341104325</v>
      </c>
      <c r="Y9" s="1">
        <v>1.741836099138332E-2</v>
      </c>
    </row>
    <row r="10" spans="1:25" ht="21" x14ac:dyDescent="0.25">
      <c r="A10" s="3" t="s">
        <v>44</v>
      </c>
      <c r="C10" s="4">
        <v>1129130</v>
      </c>
      <c r="E10" s="4">
        <v>2000146594543</v>
      </c>
      <c r="G10" s="4">
        <v>2380958948846</v>
      </c>
      <c r="I10" s="4">
        <v>0</v>
      </c>
      <c r="K10" s="4">
        <v>0</v>
      </c>
      <c r="M10" s="4">
        <v>0</v>
      </c>
      <c r="O10" s="4">
        <v>0</v>
      </c>
      <c r="Q10" s="4">
        <v>1129130</v>
      </c>
      <c r="S10" s="4">
        <v>2145124</v>
      </c>
      <c r="U10" s="4">
        <v>2000146594543</v>
      </c>
      <c r="W10" s="4">
        <v>2421939309418</v>
      </c>
      <c r="Y10" s="1">
        <v>6.8093447124669094E-3</v>
      </c>
    </row>
    <row r="11" spans="1:25" ht="21" x14ac:dyDescent="0.25">
      <c r="A11" s="3" t="s">
        <v>45</v>
      </c>
      <c r="C11" s="4">
        <v>460251</v>
      </c>
      <c r="E11" s="4">
        <v>1979976789450</v>
      </c>
      <c r="G11" s="4">
        <v>2374890192833</v>
      </c>
      <c r="I11" s="4">
        <v>0</v>
      </c>
      <c r="K11" s="4">
        <v>0</v>
      </c>
      <c r="M11" s="4">
        <v>0</v>
      </c>
      <c r="O11" s="4">
        <v>0</v>
      </c>
      <c r="Q11" s="4">
        <v>460251</v>
      </c>
      <c r="S11" s="4">
        <v>5248143</v>
      </c>
      <c r="U11" s="4">
        <v>1979976789450</v>
      </c>
      <c r="W11" s="4">
        <v>2415463487692</v>
      </c>
      <c r="Y11" s="1">
        <v>6.7911377729877312E-3</v>
      </c>
    </row>
    <row r="12" spans="1:25" ht="21" x14ac:dyDescent="0.25">
      <c r="A12" s="3" t="s">
        <v>46</v>
      </c>
      <c r="C12" s="4">
        <v>362205</v>
      </c>
      <c r="E12" s="4">
        <v>1349985121650</v>
      </c>
      <c r="G12" s="4">
        <v>1892261658126</v>
      </c>
      <c r="I12" s="4">
        <v>0</v>
      </c>
      <c r="K12" s="4">
        <v>0</v>
      </c>
      <c r="M12" s="4">
        <v>0</v>
      </c>
      <c r="O12" s="4">
        <v>0</v>
      </c>
      <c r="Q12" s="4">
        <v>362205</v>
      </c>
      <c r="S12" s="4">
        <v>5312464</v>
      </c>
      <c r="U12" s="4">
        <v>1349985121650</v>
      </c>
      <c r="W12" s="4">
        <v>1922805977378</v>
      </c>
      <c r="Y12" s="1">
        <v>5.4060185010601919E-3</v>
      </c>
    </row>
    <row r="13" spans="1:25" ht="21" x14ac:dyDescent="0.25">
      <c r="A13" s="3" t="s">
        <v>47</v>
      </c>
      <c r="C13" s="4">
        <v>252190</v>
      </c>
      <c r="E13" s="4">
        <v>735998861700</v>
      </c>
      <c r="G13" s="4">
        <v>906001281298</v>
      </c>
      <c r="I13" s="4">
        <v>0</v>
      </c>
      <c r="K13" s="4">
        <v>0</v>
      </c>
      <c r="M13" s="4">
        <v>0</v>
      </c>
      <c r="O13" s="4">
        <v>0</v>
      </c>
      <c r="Q13" s="4">
        <v>252190</v>
      </c>
      <c r="S13" s="4">
        <v>3684076</v>
      </c>
      <c r="U13" s="4">
        <v>735998861700</v>
      </c>
      <c r="W13" s="4">
        <v>928413538273</v>
      </c>
      <c r="Y13" s="1">
        <v>2.6102585614918312E-3</v>
      </c>
    </row>
    <row r="14" spans="1:25" ht="21" x14ac:dyDescent="0.25">
      <c r="A14" s="3" t="s">
        <v>48</v>
      </c>
      <c r="C14" s="4">
        <v>963700</v>
      </c>
      <c r="E14" s="4">
        <v>3999707714200</v>
      </c>
      <c r="G14" s="4">
        <v>4748731949809</v>
      </c>
      <c r="I14" s="4">
        <v>0</v>
      </c>
      <c r="K14" s="4">
        <v>0</v>
      </c>
      <c r="M14" s="4">
        <v>0</v>
      </c>
      <c r="O14" s="4">
        <v>0</v>
      </c>
      <c r="Q14" s="4">
        <v>963700</v>
      </c>
      <c r="S14" s="4">
        <v>5013369</v>
      </c>
      <c r="U14" s="4">
        <v>3999707714200</v>
      </c>
      <c r="W14" s="4">
        <v>4827881847030</v>
      </c>
      <c r="Y14" s="1">
        <v>1.3573714089222413E-2</v>
      </c>
    </row>
    <row r="15" spans="1:25" ht="21" x14ac:dyDescent="0.25">
      <c r="A15" s="3" t="s">
        <v>49</v>
      </c>
      <c r="C15" s="4">
        <v>1440000</v>
      </c>
      <c r="E15" s="4">
        <v>1440000000000</v>
      </c>
      <c r="G15" s="4">
        <v>1439670600000</v>
      </c>
      <c r="I15" s="4">
        <v>0</v>
      </c>
      <c r="K15" s="4">
        <v>0</v>
      </c>
      <c r="M15" s="4">
        <v>0</v>
      </c>
      <c r="O15" s="4">
        <v>0</v>
      </c>
      <c r="Q15" s="4">
        <v>1440000</v>
      </c>
      <c r="S15" s="4">
        <v>1000000</v>
      </c>
      <c r="U15" s="4">
        <v>1440000000000</v>
      </c>
      <c r="W15" s="4">
        <v>1439670600000</v>
      </c>
      <c r="Y15" s="1">
        <v>4.0476709509949726E-3</v>
      </c>
    </row>
    <row r="16" spans="1:25" ht="21" x14ac:dyDescent="0.25">
      <c r="A16" s="3" t="s">
        <v>50</v>
      </c>
      <c r="C16" s="4">
        <v>100000</v>
      </c>
      <c r="E16" s="4">
        <v>87311757010</v>
      </c>
      <c r="G16" s="4">
        <v>99604910163</v>
      </c>
      <c r="I16" s="4">
        <v>0</v>
      </c>
      <c r="K16" s="4">
        <v>0</v>
      </c>
      <c r="M16" s="4">
        <v>100000</v>
      </c>
      <c r="O16" s="4">
        <v>100000000000</v>
      </c>
      <c r="Q16" s="4">
        <v>0</v>
      </c>
      <c r="S16" s="4">
        <v>0</v>
      </c>
      <c r="U16" s="4">
        <v>0</v>
      </c>
      <c r="W16" s="4">
        <v>0</v>
      </c>
      <c r="Y16" s="1">
        <v>0</v>
      </c>
    </row>
    <row r="17" spans="1:25" ht="21" x14ac:dyDescent="0.25">
      <c r="A17" s="3" t="s">
        <v>51</v>
      </c>
      <c r="C17" s="4">
        <v>46184</v>
      </c>
      <c r="E17" s="4">
        <v>26340592963</v>
      </c>
      <c r="G17" s="4">
        <v>35800111410</v>
      </c>
      <c r="I17" s="4">
        <v>0</v>
      </c>
      <c r="K17" s="4">
        <v>0</v>
      </c>
      <c r="M17" s="4">
        <v>0</v>
      </c>
      <c r="O17" s="4">
        <v>0</v>
      </c>
      <c r="Q17" s="4">
        <v>46184</v>
      </c>
      <c r="S17" s="4">
        <v>795890</v>
      </c>
      <c r="U17" s="4">
        <v>26340592963</v>
      </c>
      <c r="W17" s="4">
        <v>36748975508</v>
      </c>
      <c r="Y17" s="1">
        <v>1.0332069060975289E-4</v>
      </c>
    </row>
    <row r="18" spans="1:25" ht="21" x14ac:dyDescent="0.25">
      <c r="A18" s="3" t="s">
        <v>52</v>
      </c>
      <c r="C18" s="4">
        <v>73594</v>
      </c>
      <c r="E18" s="4">
        <v>40178911377</v>
      </c>
      <c r="G18" s="4">
        <v>54358809777</v>
      </c>
      <c r="I18" s="4">
        <v>0</v>
      </c>
      <c r="K18" s="4">
        <v>0</v>
      </c>
      <c r="M18" s="4">
        <v>0</v>
      </c>
      <c r="O18" s="4">
        <v>0</v>
      </c>
      <c r="Q18" s="4">
        <v>73594</v>
      </c>
      <c r="S18" s="4">
        <v>757990</v>
      </c>
      <c r="U18" s="4">
        <v>40178911377</v>
      </c>
      <c r="W18" s="4">
        <v>55770755580</v>
      </c>
      <c r="Y18" s="1">
        <v>1.5680091492887801E-4</v>
      </c>
    </row>
    <row r="19" spans="1:25" ht="21" x14ac:dyDescent="0.25">
      <c r="A19" s="3" t="s">
        <v>53</v>
      </c>
      <c r="C19" s="4">
        <v>339795</v>
      </c>
      <c r="E19" s="4">
        <v>180862074280</v>
      </c>
      <c r="G19" s="4">
        <v>243509340493</v>
      </c>
      <c r="I19" s="4">
        <v>0</v>
      </c>
      <c r="K19" s="4">
        <v>0</v>
      </c>
      <c r="M19" s="4">
        <v>0</v>
      </c>
      <c r="O19" s="4">
        <v>0</v>
      </c>
      <c r="Q19" s="4">
        <v>339795</v>
      </c>
      <c r="S19" s="4">
        <v>735000</v>
      </c>
      <c r="U19" s="4">
        <v>180862074280</v>
      </c>
      <c r="W19" s="4">
        <v>249692194841</v>
      </c>
      <c r="Y19" s="1">
        <v>7.0201603321488437E-4</v>
      </c>
    </row>
    <row r="20" spans="1:25" ht="21" x14ac:dyDescent="0.25">
      <c r="A20" s="3" t="s">
        <v>54</v>
      </c>
      <c r="C20" s="4">
        <v>201535</v>
      </c>
      <c r="E20" s="4">
        <v>117862644132</v>
      </c>
      <c r="G20" s="4">
        <v>189603068724</v>
      </c>
      <c r="I20" s="4">
        <v>0</v>
      </c>
      <c r="K20" s="4">
        <v>0</v>
      </c>
      <c r="M20" s="4">
        <v>0</v>
      </c>
      <c r="O20" s="4">
        <v>0</v>
      </c>
      <c r="Q20" s="4">
        <v>201535</v>
      </c>
      <c r="S20" s="4">
        <v>965000</v>
      </c>
      <c r="U20" s="4">
        <v>117862644132</v>
      </c>
      <c r="W20" s="4">
        <v>194436787408</v>
      </c>
      <c r="Y20" s="1">
        <v>5.4666403286706463E-4</v>
      </c>
    </row>
    <row r="21" spans="1:25" ht="21" x14ac:dyDescent="0.25">
      <c r="A21" s="3" t="s">
        <v>55</v>
      </c>
      <c r="C21" s="4">
        <v>52417</v>
      </c>
      <c r="E21" s="4">
        <v>27446922399</v>
      </c>
      <c r="G21" s="4">
        <v>37049293694</v>
      </c>
      <c r="I21" s="4">
        <v>0</v>
      </c>
      <c r="K21" s="4">
        <v>0</v>
      </c>
      <c r="M21" s="4">
        <v>0</v>
      </c>
      <c r="O21" s="4">
        <v>0</v>
      </c>
      <c r="Q21" s="4">
        <v>52417</v>
      </c>
      <c r="S21" s="4">
        <v>720000</v>
      </c>
      <c r="U21" s="4">
        <v>27446922399</v>
      </c>
      <c r="W21" s="4">
        <v>37731606920</v>
      </c>
      <c r="Y21" s="1">
        <v>1.0608338411887059E-4</v>
      </c>
    </row>
    <row r="22" spans="1:25" ht="21" x14ac:dyDescent="0.25">
      <c r="A22" s="3" t="s">
        <v>56</v>
      </c>
      <c r="C22" s="4">
        <v>741800</v>
      </c>
      <c r="E22" s="4">
        <v>394707521010</v>
      </c>
      <c r="G22" s="4">
        <v>638024558488</v>
      </c>
      <c r="I22" s="4">
        <v>0</v>
      </c>
      <c r="K22" s="4">
        <v>0</v>
      </c>
      <c r="M22" s="4">
        <v>0</v>
      </c>
      <c r="O22" s="4">
        <v>0</v>
      </c>
      <c r="Q22" s="4">
        <v>741800</v>
      </c>
      <c r="S22" s="4">
        <v>880000</v>
      </c>
      <c r="U22" s="4">
        <v>394707521010</v>
      </c>
      <c r="W22" s="4">
        <v>652634675660</v>
      </c>
      <c r="Y22" s="1">
        <v>1.8348991903293765E-3</v>
      </c>
    </row>
    <row r="23" spans="1:25" ht="21" x14ac:dyDescent="0.25">
      <c r="A23" s="3" t="s">
        <v>57</v>
      </c>
      <c r="C23" s="4">
        <v>1010965</v>
      </c>
      <c r="E23" s="4">
        <v>472758218038</v>
      </c>
      <c r="G23" s="4">
        <v>744708620926</v>
      </c>
      <c r="I23" s="4">
        <v>0</v>
      </c>
      <c r="K23" s="4">
        <v>0</v>
      </c>
      <c r="M23" s="4">
        <v>0</v>
      </c>
      <c r="O23" s="4">
        <v>0</v>
      </c>
      <c r="Q23" s="4">
        <v>1010965</v>
      </c>
      <c r="S23" s="4">
        <v>750100</v>
      </c>
      <c r="U23" s="4">
        <v>472758218038</v>
      </c>
      <c r="W23" s="4">
        <v>758151379691</v>
      </c>
      <c r="Y23" s="1">
        <v>2.1315621198571538E-3</v>
      </c>
    </row>
    <row r="24" spans="1:25" ht="21" x14ac:dyDescent="0.25">
      <c r="A24" s="3" t="s">
        <v>58</v>
      </c>
      <c r="C24" s="4">
        <v>190500</v>
      </c>
      <c r="E24" s="4">
        <v>115113591793</v>
      </c>
      <c r="G24" s="4">
        <v>188151900405</v>
      </c>
      <c r="I24" s="4">
        <v>0</v>
      </c>
      <c r="K24" s="4">
        <v>0</v>
      </c>
      <c r="M24" s="4">
        <v>190500</v>
      </c>
      <c r="O24" s="4">
        <v>190500000000</v>
      </c>
      <c r="Q24" s="4">
        <v>0</v>
      </c>
      <c r="S24" s="4">
        <v>0</v>
      </c>
      <c r="U24" s="4">
        <v>0</v>
      </c>
      <c r="W24" s="4">
        <v>0</v>
      </c>
      <c r="Y24" s="1">
        <v>0</v>
      </c>
    </row>
    <row r="25" spans="1:25" ht="21" x14ac:dyDescent="0.25">
      <c r="A25" s="3" t="s">
        <v>59</v>
      </c>
      <c r="C25" s="4">
        <v>2373000</v>
      </c>
      <c r="E25" s="4">
        <v>2009021740000</v>
      </c>
      <c r="G25" s="4">
        <v>2327093422582</v>
      </c>
      <c r="I25" s="4">
        <v>0</v>
      </c>
      <c r="K25" s="4">
        <v>0</v>
      </c>
      <c r="M25" s="4">
        <v>0</v>
      </c>
      <c r="O25" s="4">
        <v>0</v>
      </c>
      <c r="Q25" s="4">
        <v>2373000</v>
      </c>
      <c r="S25" s="4">
        <v>987790</v>
      </c>
      <c r="U25" s="4">
        <v>2009021740000</v>
      </c>
      <c r="W25" s="4">
        <v>2343489474127</v>
      </c>
      <c r="Y25" s="1">
        <v>6.5887809811399512E-3</v>
      </c>
    </row>
    <row r="26" spans="1:25" ht="21" x14ac:dyDescent="0.25">
      <c r="A26" s="3" t="s">
        <v>60</v>
      </c>
      <c r="C26" s="4">
        <v>3000000</v>
      </c>
      <c r="E26" s="4">
        <v>3000000000000</v>
      </c>
      <c r="G26" s="4">
        <v>2999313750000</v>
      </c>
      <c r="I26" s="4">
        <v>0</v>
      </c>
      <c r="K26" s="4">
        <v>0</v>
      </c>
      <c r="M26" s="4">
        <v>0</v>
      </c>
      <c r="O26" s="4">
        <v>0</v>
      </c>
      <c r="Q26" s="4">
        <v>3000000</v>
      </c>
      <c r="S26" s="4">
        <v>1000000</v>
      </c>
      <c r="U26" s="4">
        <v>3000000000000</v>
      </c>
      <c r="W26" s="4">
        <v>2999313750000</v>
      </c>
      <c r="Y26" s="1">
        <v>8.4326478145728603E-3</v>
      </c>
    </row>
    <row r="27" spans="1:25" ht="21" x14ac:dyDescent="0.25">
      <c r="A27" s="3" t="s">
        <v>61</v>
      </c>
      <c r="C27" s="4">
        <v>1000000</v>
      </c>
      <c r="E27" s="4">
        <v>1000011326250</v>
      </c>
      <c r="G27" s="4">
        <v>999771250000</v>
      </c>
      <c r="I27" s="4">
        <v>0</v>
      </c>
      <c r="K27" s="4">
        <v>0</v>
      </c>
      <c r="M27" s="4">
        <v>0</v>
      </c>
      <c r="O27" s="4">
        <v>0</v>
      </c>
      <c r="Q27" s="4">
        <v>1000000</v>
      </c>
      <c r="S27" s="4">
        <v>1000000</v>
      </c>
      <c r="U27" s="4">
        <v>1000011326250</v>
      </c>
      <c r="W27" s="4">
        <v>999771250000</v>
      </c>
      <c r="Y27" s="1">
        <v>2.8108826048576199E-3</v>
      </c>
    </row>
    <row r="28" spans="1:25" ht="21" x14ac:dyDescent="0.25">
      <c r="A28" s="3" t="s">
        <v>62</v>
      </c>
      <c r="C28" s="4">
        <v>2390000</v>
      </c>
      <c r="E28" s="4">
        <v>2390000000000</v>
      </c>
      <c r="G28" s="4">
        <v>2389453287500</v>
      </c>
      <c r="I28" s="4">
        <v>0</v>
      </c>
      <c r="K28" s="4">
        <v>0</v>
      </c>
      <c r="M28" s="4">
        <v>0</v>
      </c>
      <c r="O28" s="4">
        <v>0</v>
      </c>
      <c r="Q28" s="4">
        <v>2390000</v>
      </c>
      <c r="S28" s="4">
        <v>1000000</v>
      </c>
      <c r="U28" s="4">
        <v>2390000000000</v>
      </c>
      <c r="W28" s="4">
        <v>2389453287500</v>
      </c>
      <c r="Y28" s="1">
        <v>6.7180094256097111E-3</v>
      </c>
    </row>
    <row r="29" spans="1:25" ht="21" x14ac:dyDescent="0.25">
      <c r="A29" s="3" t="s">
        <v>63</v>
      </c>
      <c r="C29" s="4">
        <v>1000000</v>
      </c>
      <c r="E29" s="4">
        <v>907041250000</v>
      </c>
      <c r="G29" s="4">
        <v>981900338906</v>
      </c>
      <c r="I29" s="4">
        <v>0</v>
      </c>
      <c r="K29" s="4">
        <v>0</v>
      </c>
      <c r="M29" s="4">
        <v>0</v>
      </c>
      <c r="O29" s="4">
        <v>0</v>
      </c>
      <c r="Q29" s="4">
        <v>1000000</v>
      </c>
      <c r="S29" s="4">
        <v>988150</v>
      </c>
      <c r="U29" s="4">
        <v>907041250000</v>
      </c>
      <c r="W29" s="4">
        <v>987923960687</v>
      </c>
      <c r="Y29" s="1">
        <v>2.7775736459886512E-3</v>
      </c>
    </row>
    <row r="30" spans="1:25" ht="21" x14ac:dyDescent="0.25">
      <c r="A30" s="3" t="s">
        <v>64</v>
      </c>
      <c r="C30" s="4">
        <v>2000000</v>
      </c>
      <c r="E30" s="4">
        <v>2000000000000</v>
      </c>
      <c r="G30" s="4">
        <v>1999542500000</v>
      </c>
      <c r="I30" s="4">
        <v>0</v>
      </c>
      <c r="K30" s="4">
        <v>0</v>
      </c>
      <c r="M30" s="4">
        <v>0</v>
      </c>
      <c r="O30" s="4">
        <v>0</v>
      </c>
      <c r="Q30" s="4">
        <v>2000000</v>
      </c>
      <c r="S30" s="4">
        <v>1000000</v>
      </c>
      <c r="U30" s="4">
        <v>2000000000000</v>
      </c>
      <c r="W30" s="4">
        <v>1999542500000</v>
      </c>
      <c r="Y30" s="1">
        <v>5.6217652097152399E-3</v>
      </c>
    </row>
    <row r="31" spans="1:25" ht="21" x14ac:dyDescent="0.25">
      <c r="A31" s="3" t="s">
        <v>65</v>
      </c>
      <c r="C31" s="4">
        <v>3500000</v>
      </c>
      <c r="E31" s="4">
        <v>3500000000000</v>
      </c>
      <c r="G31" s="4">
        <v>3499199375000</v>
      </c>
      <c r="I31" s="4">
        <v>0</v>
      </c>
      <c r="K31" s="4">
        <v>0</v>
      </c>
      <c r="M31" s="4">
        <v>0</v>
      </c>
      <c r="O31" s="4">
        <v>0</v>
      </c>
      <c r="Q31" s="4">
        <v>3500000</v>
      </c>
      <c r="S31" s="4">
        <v>1000000</v>
      </c>
      <c r="U31" s="4">
        <v>3500000000000</v>
      </c>
      <c r="W31" s="4">
        <v>3499199375000</v>
      </c>
      <c r="Y31" s="1">
        <v>9.83808911700167E-3</v>
      </c>
    </row>
    <row r="32" spans="1:25" ht="21" x14ac:dyDescent="0.25">
      <c r="A32" s="3" t="s">
        <v>66</v>
      </c>
      <c r="C32" s="4">
        <v>1000000</v>
      </c>
      <c r="E32" s="4">
        <v>857386250000</v>
      </c>
      <c r="G32" s="4">
        <v>986832210482</v>
      </c>
      <c r="I32" s="4">
        <v>0</v>
      </c>
      <c r="K32" s="4">
        <v>0</v>
      </c>
      <c r="M32" s="4">
        <v>0</v>
      </c>
      <c r="O32" s="4">
        <v>0</v>
      </c>
      <c r="Q32" s="4">
        <v>1000000</v>
      </c>
      <c r="S32" s="4">
        <v>992768</v>
      </c>
      <c r="U32" s="4">
        <v>857386250000</v>
      </c>
      <c r="W32" s="4">
        <v>992540904320</v>
      </c>
      <c r="Y32" s="1">
        <v>2.7905543018592895E-3</v>
      </c>
    </row>
    <row r="33" spans="1:25" ht="21" x14ac:dyDescent="0.25">
      <c r="A33" s="3" t="s">
        <v>67</v>
      </c>
      <c r="C33" s="4">
        <v>323947</v>
      </c>
      <c r="E33" s="4">
        <v>252703815162</v>
      </c>
      <c r="G33" s="4">
        <v>252614382298</v>
      </c>
      <c r="I33" s="4">
        <v>364441</v>
      </c>
      <c r="K33" s="4">
        <v>286354388251</v>
      </c>
      <c r="M33" s="4">
        <v>0</v>
      </c>
      <c r="O33" s="4">
        <v>0</v>
      </c>
      <c r="Q33" s="4">
        <v>688388</v>
      </c>
      <c r="S33" s="4">
        <v>779980</v>
      </c>
      <c r="U33" s="4">
        <v>539058203413</v>
      </c>
      <c r="W33" s="4">
        <v>536806049760</v>
      </c>
      <c r="Y33" s="1">
        <v>1.5092440270238997E-3</v>
      </c>
    </row>
    <row r="34" spans="1:25" ht="21" x14ac:dyDescent="0.25">
      <c r="A34" s="3" t="s">
        <v>68</v>
      </c>
      <c r="C34" s="4">
        <v>1000000</v>
      </c>
      <c r="E34" s="4">
        <v>1000000000000</v>
      </c>
      <c r="G34" s="4">
        <v>999771250000</v>
      </c>
      <c r="I34" s="4">
        <v>0</v>
      </c>
      <c r="K34" s="4">
        <v>0</v>
      </c>
      <c r="M34" s="4">
        <v>0</v>
      </c>
      <c r="O34" s="4">
        <v>0</v>
      </c>
      <c r="Q34" s="4">
        <v>1000000</v>
      </c>
      <c r="S34" s="4">
        <v>1000000</v>
      </c>
      <c r="U34" s="4">
        <v>1000000000000</v>
      </c>
      <c r="W34" s="4">
        <v>999771250000</v>
      </c>
      <c r="Y34" s="1">
        <v>2.8108826048576199E-3</v>
      </c>
    </row>
    <row r="35" spans="1:25" ht="21" x14ac:dyDescent="0.25">
      <c r="A35" s="3" t="s">
        <v>69</v>
      </c>
      <c r="C35" s="4">
        <v>2495000</v>
      </c>
      <c r="E35" s="4">
        <v>2495000000000</v>
      </c>
      <c r="G35" s="4">
        <v>2494429268750</v>
      </c>
      <c r="I35" s="4">
        <v>0</v>
      </c>
      <c r="K35" s="4">
        <v>0</v>
      </c>
      <c r="M35" s="4">
        <v>0</v>
      </c>
      <c r="O35" s="4">
        <v>0</v>
      </c>
      <c r="Q35" s="4">
        <v>2495000</v>
      </c>
      <c r="S35" s="4">
        <v>1000000</v>
      </c>
      <c r="U35" s="4">
        <v>2495000000000</v>
      </c>
      <c r="W35" s="4">
        <v>2494429268750</v>
      </c>
      <c r="Y35" s="1">
        <v>7.0131520991197618E-3</v>
      </c>
    </row>
    <row r="36" spans="1:25" ht="21" x14ac:dyDescent="0.25">
      <c r="A36" s="3" t="s">
        <v>70</v>
      </c>
      <c r="C36" s="4">
        <v>2400000</v>
      </c>
      <c r="E36" s="4">
        <v>2400000000000</v>
      </c>
      <c r="G36" s="4">
        <v>2399451000000</v>
      </c>
      <c r="I36" s="4">
        <v>0</v>
      </c>
      <c r="K36" s="4">
        <v>0</v>
      </c>
      <c r="M36" s="4">
        <v>0</v>
      </c>
      <c r="O36" s="4">
        <v>0</v>
      </c>
      <c r="Q36" s="4">
        <v>2400000</v>
      </c>
      <c r="S36" s="4">
        <v>1000000</v>
      </c>
      <c r="U36" s="4">
        <v>2400000000000</v>
      </c>
      <c r="W36" s="4">
        <v>2399451000000</v>
      </c>
      <c r="Y36" s="1">
        <v>6.7461182516582877E-3</v>
      </c>
    </row>
    <row r="37" spans="1:25" ht="21" x14ac:dyDescent="0.25">
      <c r="A37" s="3" t="s">
        <v>71</v>
      </c>
      <c r="C37" s="4">
        <v>130571</v>
      </c>
      <c r="E37" s="4">
        <v>120516967512</v>
      </c>
      <c r="G37" s="4">
        <v>127161291438</v>
      </c>
      <c r="I37" s="4">
        <v>0</v>
      </c>
      <c r="K37" s="4">
        <v>0</v>
      </c>
      <c r="M37" s="4">
        <v>0</v>
      </c>
      <c r="O37" s="4">
        <v>0</v>
      </c>
      <c r="Q37" s="4">
        <v>130571</v>
      </c>
      <c r="S37" s="4">
        <v>967623</v>
      </c>
      <c r="U37" s="4">
        <v>120516967512</v>
      </c>
      <c r="W37" s="4">
        <v>126314601656</v>
      </c>
      <c r="Y37" s="1">
        <v>3.551367540668627E-4</v>
      </c>
    </row>
    <row r="38" spans="1:25" ht="21" x14ac:dyDescent="0.25">
      <c r="A38" s="3" t="s">
        <v>72</v>
      </c>
      <c r="C38" s="4">
        <v>155000</v>
      </c>
      <c r="E38" s="4">
        <v>142300468612</v>
      </c>
      <c r="G38" s="4">
        <v>151681154997</v>
      </c>
      <c r="I38" s="4">
        <v>0</v>
      </c>
      <c r="K38" s="4">
        <v>0</v>
      </c>
      <c r="M38" s="4">
        <v>155000</v>
      </c>
      <c r="O38" s="4">
        <v>155000000000</v>
      </c>
      <c r="Q38" s="4">
        <v>0</v>
      </c>
      <c r="S38" s="4">
        <v>0</v>
      </c>
      <c r="U38" s="4">
        <v>0</v>
      </c>
      <c r="W38" s="4">
        <v>0</v>
      </c>
      <c r="Y38" s="1">
        <v>0</v>
      </c>
    </row>
    <row r="39" spans="1:25" ht="21" x14ac:dyDescent="0.25">
      <c r="A39" s="3" t="s">
        <v>73</v>
      </c>
      <c r="C39" s="4">
        <v>15325000</v>
      </c>
      <c r="E39" s="4">
        <v>14490261000000</v>
      </c>
      <c r="G39" s="4">
        <v>14865204981337</v>
      </c>
      <c r="I39" s="4">
        <v>0</v>
      </c>
      <c r="K39" s="4">
        <v>0</v>
      </c>
      <c r="M39" s="4">
        <v>0</v>
      </c>
      <c r="O39" s="4">
        <v>0</v>
      </c>
      <c r="Q39" s="4">
        <v>15325000</v>
      </c>
      <c r="S39" s="4">
        <v>1004462</v>
      </c>
      <c r="U39" s="4">
        <v>14490261000000</v>
      </c>
      <c r="W39" s="4">
        <v>15389858914290</v>
      </c>
      <c r="Y39" s="1">
        <v>4.3268984493593649E-2</v>
      </c>
    </row>
    <row r="40" spans="1:25" ht="21" x14ac:dyDescent="0.25">
      <c r="A40" s="3" t="s">
        <v>74</v>
      </c>
      <c r="C40" s="4">
        <v>1000000</v>
      </c>
      <c r="E40" s="4">
        <v>904111250000</v>
      </c>
      <c r="G40" s="4">
        <v>991917047060</v>
      </c>
      <c r="I40" s="4">
        <v>0</v>
      </c>
      <c r="K40" s="4">
        <v>0</v>
      </c>
      <c r="M40" s="4">
        <v>0</v>
      </c>
      <c r="O40" s="4">
        <v>0</v>
      </c>
      <c r="Q40" s="4">
        <v>1000000</v>
      </c>
      <c r="S40" s="4">
        <v>969556</v>
      </c>
      <c r="U40" s="4">
        <v>904111250000</v>
      </c>
      <c r="W40" s="4">
        <v>969334214065</v>
      </c>
      <c r="Y40" s="1">
        <v>2.7253080948353345E-3</v>
      </c>
    </row>
    <row r="41" spans="1:25" ht="21" x14ac:dyDescent="0.25">
      <c r="A41" s="3" t="s">
        <v>75</v>
      </c>
      <c r="C41" s="4">
        <v>4100000</v>
      </c>
      <c r="E41" s="4">
        <v>3843770288967</v>
      </c>
      <c r="G41" s="4">
        <v>4139888783765</v>
      </c>
      <c r="I41" s="4">
        <v>0</v>
      </c>
      <c r="K41" s="4">
        <v>0</v>
      </c>
      <c r="M41" s="4">
        <v>4100000</v>
      </c>
      <c r="O41" s="4">
        <v>4100000000000</v>
      </c>
      <c r="Q41" s="4">
        <v>0</v>
      </c>
      <c r="S41" s="4">
        <v>0</v>
      </c>
      <c r="U41" s="4">
        <v>0</v>
      </c>
      <c r="W41" s="4">
        <v>0</v>
      </c>
      <c r="Y41" s="1">
        <v>0</v>
      </c>
    </row>
    <row r="42" spans="1:25" ht="21" x14ac:dyDescent="0.25">
      <c r="A42" s="3" t="s">
        <v>76</v>
      </c>
      <c r="C42" s="4">
        <v>3000000</v>
      </c>
      <c r="E42" s="4">
        <v>2792190000000</v>
      </c>
      <c r="G42" s="4">
        <v>2593398624330</v>
      </c>
      <c r="I42" s="4">
        <v>0</v>
      </c>
      <c r="K42" s="4">
        <v>0</v>
      </c>
      <c r="M42" s="4">
        <v>0</v>
      </c>
      <c r="O42" s="4">
        <v>0</v>
      </c>
      <c r="Q42" s="4">
        <v>3000000</v>
      </c>
      <c r="S42" s="4">
        <v>945481</v>
      </c>
      <c r="U42" s="4">
        <v>2792190000000</v>
      </c>
      <c r="W42" s="4">
        <v>2835794163663</v>
      </c>
      <c r="Y42" s="1">
        <v>7.9729082883680524E-3</v>
      </c>
    </row>
    <row r="43" spans="1:25" ht="21" x14ac:dyDescent="0.25">
      <c r="A43" s="3" t="s">
        <v>77</v>
      </c>
      <c r="C43" s="4">
        <v>2098065</v>
      </c>
      <c r="E43" s="4">
        <v>1991827167062</v>
      </c>
      <c r="G43" s="4">
        <v>1791908190895</v>
      </c>
      <c r="I43" s="4">
        <v>0</v>
      </c>
      <c r="K43" s="4">
        <v>0</v>
      </c>
      <c r="M43" s="4">
        <v>0</v>
      </c>
      <c r="O43" s="4">
        <v>0</v>
      </c>
      <c r="Q43" s="4">
        <v>2098065</v>
      </c>
      <c r="S43" s="4">
        <v>949016</v>
      </c>
      <c r="U43" s="4">
        <v>1991827167062</v>
      </c>
      <c r="W43" s="4">
        <v>1990641790543</v>
      </c>
      <c r="Y43" s="1">
        <v>5.59674063596042E-3</v>
      </c>
    </row>
    <row r="44" spans="1:25" ht="21" x14ac:dyDescent="0.25">
      <c r="A44" s="3" t="s">
        <v>78</v>
      </c>
      <c r="C44" s="4">
        <v>7793740</v>
      </c>
      <c r="E44" s="4">
        <v>7408359985600</v>
      </c>
      <c r="G44" s="4">
        <v>6925740885969</v>
      </c>
      <c r="I44" s="4">
        <v>0</v>
      </c>
      <c r="K44" s="4">
        <v>0</v>
      </c>
      <c r="M44" s="4">
        <v>0</v>
      </c>
      <c r="O44" s="4">
        <v>0</v>
      </c>
      <c r="Q44" s="4">
        <v>7793740</v>
      </c>
      <c r="S44" s="4">
        <v>951610</v>
      </c>
      <c r="U44" s="4">
        <v>7408359985600</v>
      </c>
      <c r="W44" s="4">
        <v>7414904373939</v>
      </c>
      <c r="Y44" s="1">
        <v>2.084719451713361E-2</v>
      </c>
    </row>
    <row r="45" spans="1:25" ht="21" x14ac:dyDescent="0.25">
      <c r="A45" s="3" t="s">
        <v>79</v>
      </c>
      <c r="C45" s="4">
        <v>6048600</v>
      </c>
      <c r="E45" s="4">
        <v>5827402698000</v>
      </c>
      <c r="G45" s="4">
        <v>5704212222304</v>
      </c>
      <c r="I45" s="4">
        <v>0</v>
      </c>
      <c r="K45" s="4">
        <v>0</v>
      </c>
      <c r="M45" s="4">
        <v>0</v>
      </c>
      <c r="O45" s="4">
        <v>0</v>
      </c>
      <c r="Q45" s="4">
        <v>6048600</v>
      </c>
      <c r="S45" s="4">
        <v>995500</v>
      </c>
      <c r="U45" s="4">
        <v>5827402698000</v>
      </c>
      <c r="W45" s="4">
        <v>6020003909027</v>
      </c>
      <c r="Y45" s="1">
        <v>1.6925395953383205E-2</v>
      </c>
    </row>
    <row r="46" spans="1:25" ht="21" x14ac:dyDescent="0.25">
      <c r="A46" s="3" t="s">
        <v>80</v>
      </c>
      <c r="C46" s="4">
        <v>1500000</v>
      </c>
      <c r="E46" s="4">
        <v>1350483750000</v>
      </c>
      <c r="G46" s="4">
        <v>1266632691478</v>
      </c>
      <c r="I46" s="4">
        <v>0</v>
      </c>
      <c r="K46" s="4">
        <v>0</v>
      </c>
      <c r="M46" s="4">
        <v>1500000</v>
      </c>
      <c r="O46" s="4">
        <v>1416470194362</v>
      </c>
      <c r="Q46" s="4">
        <v>0</v>
      </c>
      <c r="S46" s="4">
        <v>0</v>
      </c>
      <c r="U46" s="4">
        <v>0</v>
      </c>
      <c r="W46" s="4">
        <v>0</v>
      </c>
      <c r="Y46" s="1">
        <v>0</v>
      </c>
    </row>
    <row r="47" spans="1:25" ht="21" x14ac:dyDescent="0.25">
      <c r="A47" s="3" t="s">
        <v>81</v>
      </c>
      <c r="C47" s="4">
        <v>15171600</v>
      </c>
      <c r="E47" s="4">
        <v>14608581924000</v>
      </c>
      <c r="G47" s="4">
        <v>14220151739227</v>
      </c>
      <c r="I47" s="4">
        <v>0</v>
      </c>
      <c r="K47" s="4">
        <v>0</v>
      </c>
      <c r="M47" s="4">
        <v>0</v>
      </c>
      <c r="O47" s="4">
        <v>0</v>
      </c>
      <c r="Q47" s="4">
        <v>15171600</v>
      </c>
      <c r="S47" s="4">
        <v>993716</v>
      </c>
      <c r="U47" s="4">
        <v>14608581924000</v>
      </c>
      <c r="W47" s="4">
        <v>15072812970743</v>
      </c>
      <c r="Y47" s="1">
        <v>4.237760166211401E-2</v>
      </c>
    </row>
    <row r="48" spans="1:25" ht="21" x14ac:dyDescent="0.25">
      <c r="A48" s="3" t="s">
        <v>82</v>
      </c>
      <c r="C48" s="4">
        <v>267211</v>
      </c>
      <c r="E48" s="4">
        <v>246825472810</v>
      </c>
      <c r="G48" s="4">
        <v>218919705563</v>
      </c>
      <c r="I48" s="4">
        <v>0</v>
      </c>
      <c r="K48" s="4">
        <v>0</v>
      </c>
      <c r="M48" s="4">
        <v>0</v>
      </c>
      <c r="O48" s="4">
        <v>0</v>
      </c>
      <c r="Q48" s="4">
        <v>267211</v>
      </c>
      <c r="S48" s="4">
        <v>874216</v>
      </c>
      <c r="U48" s="4">
        <v>246825472810</v>
      </c>
      <c r="W48" s="4">
        <v>233546695545</v>
      </c>
      <c r="Y48" s="1">
        <v>6.5662254633689363E-4</v>
      </c>
    </row>
    <row r="49" spans="1:25" ht="21" x14ac:dyDescent="0.25">
      <c r="A49" s="3" t="s">
        <v>83</v>
      </c>
      <c r="C49" s="4">
        <v>8733899</v>
      </c>
      <c r="E49" s="4">
        <v>8295145940800</v>
      </c>
      <c r="G49" s="4">
        <v>7551121059668</v>
      </c>
      <c r="I49" s="4">
        <v>0</v>
      </c>
      <c r="K49" s="4">
        <v>0</v>
      </c>
      <c r="M49" s="4">
        <v>0</v>
      </c>
      <c r="O49" s="4">
        <v>0</v>
      </c>
      <c r="Q49" s="4">
        <v>8733899</v>
      </c>
      <c r="S49" s="4">
        <v>944826</v>
      </c>
      <c r="U49" s="4">
        <v>8295145940800</v>
      </c>
      <c r="W49" s="4">
        <v>8250127208175</v>
      </c>
      <c r="Y49" s="1">
        <v>2.3195445015368934E-2</v>
      </c>
    </row>
    <row r="50" spans="1:25" ht="21" x14ac:dyDescent="0.25">
      <c r="A50" s="3" t="s">
        <v>84</v>
      </c>
      <c r="C50" s="4">
        <v>4920074</v>
      </c>
      <c r="E50" s="4">
        <v>4732127173200</v>
      </c>
      <c r="G50" s="4">
        <v>4135099327481</v>
      </c>
      <c r="I50" s="4">
        <v>0</v>
      </c>
      <c r="K50" s="4">
        <v>0</v>
      </c>
      <c r="M50" s="4">
        <v>0</v>
      </c>
      <c r="O50" s="4">
        <v>0</v>
      </c>
      <c r="Q50" s="4">
        <v>4920074</v>
      </c>
      <c r="S50" s="4">
        <v>785131</v>
      </c>
      <c r="U50" s="4">
        <v>4732127173200</v>
      </c>
      <c r="W50" s="4">
        <v>3862018980719</v>
      </c>
      <c r="Y50" s="1">
        <v>1.08581657779547E-2</v>
      </c>
    </row>
    <row r="51" spans="1:25" ht="21" x14ac:dyDescent="0.25">
      <c r="A51" s="3" t="s">
        <v>85</v>
      </c>
      <c r="C51" s="4">
        <v>1919665</v>
      </c>
      <c r="E51" s="4">
        <v>1823873716500</v>
      </c>
      <c r="G51" s="4">
        <v>1699954320226</v>
      </c>
      <c r="I51" s="4">
        <v>0</v>
      </c>
      <c r="K51" s="4">
        <v>0</v>
      </c>
      <c r="M51" s="4">
        <v>0</v>
      </c>
      <c r="O51" s="4">
        <v>0</v>
      </c>
      <c r="Q51" s="4">
        <v>1919665</v>
      </c>
      <c r="S51" s="4">
        <v>743959</v>
      </c>
      <c r="U51" s="4">
        <v>1823873716500</v>
      </c>
      <c r="W51" s="4">
        <v>1427825363952</v>
      </c>
      <c r="Y51" s="1">
        <v>4.0143677649334053E-3</v>
      </c>
    </row>
    <row r="52" spans="1:25" ht="21" x14ac:dyDescent="0.25">
      <c r="A52" s="3" t="s">
        <v>86</v>
      </c>
      <c r="C52" s="4">
        <v>44730080</v>
      </c>
      <c r="E52" s="4">
        <v>43500002800000</v>
      </c>
      <c r="G52" s="4">
        <v>41567456469392</v>
      </c>
      <c r="I52" s="4">
        <v>0</v>
      </c>
      <c r="K52" s="4">
        <v>0</v>
      </c>
      <c r="M52" s="4">
        <v>0</v>
      </c>
      <c r="O52" s="4">
        <v>0</v>
      </c>
      <c r="Q52" s="4">
        <v>44730080</v>
      </c>
      <c r="S52" s="4">
        <v>861609</v>
      </c>
      <c r="U52" s="4">
        <v>43500002800000</v>
      </c>
      <c r="W52" s="4">
        <v>38531023510434</v>
      </c>
      <c r="Y52" s="1">
        <v>0.10833096444095479</v>
      </c>
    </row>
    <row r="53" spans="1:25" ht="21" x14ac:dyDescent="0.25">
      <c r="A53" s="3" t="s">
        <v>87</v>
      </c>
      <c r="C53" s="4">
        <v>1995000</v>
      </c>
      <c r="E53" s="4">
        <v>1995000000000</v>
      </c>
      <c r="G53" s="4">
        <v>1994543643750</v>
      </c>
      <c r="I53" s="4">
        <v>0</v>
      </c>
      <c r="K53" s="4">
        <v>0</v>
      </c>
      <c r="M53" s="4">
        <v>0</v>
      </c>
      <c r="O53" s="4">
        <v>0</v>
      </c>
      <c r="Q53" s="4">
        <v>1995000</v>
      </c>
      <c r="S53" s="4">
        <v>1000000</v>
      </c>
      <c r="U53" s="4">
        <v>1995000000000</v>
      </c>
      <c r="W53" s="4">
        <v>1994543643750</v>
      </c>
      <c r="Y53" s="1">
        <v>5.6077107966909521E-3</v>
      </c>
    </row>
    <row r="54" spans="1:25" ht="21" x14ac:dyDescent="0.25">
      <c r="A54" s="3" t="s">
        <v>88</v>
      </c>
      <c r="C54" s="4">
        <v>450000</v>
      </c>
      <c r="E54" s="4">
        <v>450000000000</v>
      </c>
      <c r="G54" s="4">
        <v>449897062500</v>
      </c>
      <c r="I54" s="4">
        <v>0</v>
      </c>
      <c r="K54" s="4">
        <v>0</v>
      </c>
      <c r="M54" s="4">
        <v>0</v>
      </c>
      <c r="O54" s="4">
        <v>0</v>
      </c>
      <c r="Q54" s="4">
        <v>450000</v>
      </c>
      <c r="S54" s="4">
        <v>1000000</v>
      </c>
      <c r="U54" s="4">
        <v>450000000000</v>
      </c>
      <c r="W54" s="4">
        <v>449897062500</v>
      </c>
      <c r="Y54" s="1">
        <v>1.264897172185929E-3</v>
      </c>
    </row>
    <row r="55" spans="1:25" ht="21" x14ac:dyDescent="0.25">
      <c r="A55" s="3" t="s">
        <v>89</v>
      </c>
      <c r="C55" s="4">
        <v>995000</v>
      </c>
      <c r="E55" s="4">
        <v>995075</v>
      </c>
      <c r="G55" s="4">
        <v>994772393750</v>
      </c>
      <c r="I55" s="4">
        <v>0</v>
      </c>
      <c r="K55" s="4">
        <v>0</v>
      </c>
      <c r="M55" s="4">
        <v>0</v>
      </c>
      <c r="O55" s="4">
        <v>0</v>
      </c>
      <c r="Q55" s="4">
        <v>995000</v>
      </c>
      <c r="S55" s="4">
        <v>1000000</v>
      </c>
      <c r="U55" s="4">
        <v>995075</v>
      </c>
      <c r="W55" s="4">
        <v>994772393750</v>
      </c>
      <c r="Y55" s="1">
        <v>2.7968281918333317E-3</v>
      </c>
    </row>
    <row r="56" spans="1:25" ht="21" x14ac:dyDescent="0.25">
      <c r="A56" s="3" t="s">
        <v>90</v>
      </c>
      <c r="C56" s="4">
        <v>0</v>
      </c>
      <c r="E56" s="4">
        <v>0</v>
      </c>
      <c r="G56" s="4">
        <v>0</v>
      </c>
      <c r="I56" s="4">
        <v>218460</v>
      </c>
      <c r="K56" s="4">
        <v>174226795806</v>
      </c>
      <c r="M56" s="4">
        <v>0</v>
      </c>
      <c r="O56" s="4">
        <v>0</v>
      </c>
      <c r="Q56" s="4">
        <v>218460</v>
      </c>
      <c r="S56" s="4">
        <v>795200</v>
      </c>
      <c r="U56" s="4">
        <v>174226795806</v>
      </c>
      <c r="W56" s="4">
        <v>173679653689</v>
      </c>
      <c r="Y56" s="1">
        <v>4.8830481709901709E-4</v>
      </c>
    </row>
    <row r="57" spans="1:25" ht="21" x14ac:dyDescent="0.25">
      <c r="A57" s="3" t="s">
        <v>91</v>
      </c>
      <c r="C57" s="4">
        <v>0</v>
      </c>
      <c r="E57" s="4">
        <v>0</v>
      </c>
      <c r="G57" s="4">
        <v>0</v>
      </c>
      <c r="I57" s="4">
        <v>622799</v>
      </c>
      <c r="K57" s="4">
        <v>498496448744</v>
      </c>
      <c r="M57" s="4">
        <v>0</v>
      </c>
      <c r="O57" s="4">
        <v>0</v>
      </c>
      <c r="Q57" s="4">
        <v>622799</v>
      </c>
      <c r="S57" s="4">
        <v>800230</v>
      </c>
      <c r="U57" s="4">
        <v>498496448744</v>
      </c>
      <c r="W57" s="4">
        <v>498268438785</v>
      </c>
      <c r="Y57" s="1">
        <v>1.4008945417567471E-3</v>
      </c>
    </row>
    <row r="58" spans="1:25" ht="21" x14ac:dyDescent="0.25">
      <c r="A58" s="3" t="s">
        <v>92</v>
      </c>
      <c r="C58" s="4">
        <v>0</v>
      </c>
      <c r="E58" s="4">
        <v>0</v>
      </c>
      <c r="G58" s="4">
        <v>0</v>
      </c>
      <c r="I58" s="4">
        <v>10479000</v>
      </c>
      <c r="K58" s="4">
        <v>10051409767629</v>
      </c>
      <c r="M58" s="4">
        <v>0</v>
      </c>
      <c r="O58" s="4">
        <v>0</v>
      </c>
      <c r="Q58" s="4">
        <v>10479000</v>
      </c>
      <c r="S58" s="4">
        <v>971519</v>
      </c>
      <c r="U58" s="4">
        <v>10051409767629</v>
      </c>
      <c r="W58" s="4">
        <v>10178218800736</v>
      </c>
      <c r="Y58" s="1">
        <v>2.8616324159575109E-2</v>
      </c>
    </row>
    <row r="59" spans="1:25" ht="21" x14ac:dyDescent="0.25">
      <c r="A59" s="3" t="s">
        <v>93</v>
      </c>
      <c r="C59" s="4">
        <v>0</v>
      </c>
      <c r="E59" s="4">
        <v>0</v>
      </c>
      <c r="G59" s="4">
        <v>0</v>
      </c>
      <c r="I59" s="4">
        <v>500000</v>
      </c>
      <c r="K59" s="4">
        <v>432000000000</v>
      </c>
      <c r="M59" s="4">
        <v>0</v>
      </c>
      <c r="O59" s="4">
        <v>0</v>
      </c>
      <c r="Q59" s="4">
        <v>500000</v>
      </c>
      <c r="S59" s="4">
        <v>864000</v>
      </c>
      <c r="U59" s="4">
        <v>432000000000</v>
      </c>
      <c r="W59" s="4">
        <v>431901180000</v>
      </c>
      <c r="Y59" s="1">
        <v>1.2143012852984917E-3</v>
      </c>
    </row>
    <row r="60" spans="1:25" ht="21" x14ac:dyDescent="0.25">
      <c r="A60" s="3" t="s">
        <v>94</v>
      </c>
      <c r="C60" s="4">
        <v>0</v>
      </c>
      <c r="E60" s="4">
        <v>0</v>
      </c>
      <c r="G60" s="4">
        <v>0</v>
      </c>
      <c r="I60" s="4">
        <v>928124</v>
      </c>
      <c r="K60" s="4">
        <v>772741635971</v>
      </c>
      <c r="M60" s="4">
        <v>0</v>
      </c>
      <c r="O60" s="4">
        <v>0</v>
      </c>
      <c r="Q60" s="4">
        <v>928124</v>
      </c>
      <c r="S60" s="4">
        <v>829120</v>
      </c>
      <c r="U60" s="4">
        <v>772741635971</v>
      </c>
      <c r="W60" s="4">
        <v>769350141768</v>
      </c>
      <c r="Y60" s="1">
        <v>2.1630477277081281E-3</v>
      </c>
    </row>
    <row r="61" spans="1:25" ht="21" x14ac:dyDescent="0.25">
      <c r="A61" s="3" t="s">
        <v>95</v>
      </c>
      <c r="C61" s="4">
        <v>15000000</v>
      </c>
      <c r="E61" s="6">
        <v>15000000000000</v>
      </c>
      <c r="F61" s="6"/>
      <c r="G61" s="6">
        <v>15000000000000</v>
      </c>
      <c r="I61" s="4">
        <v>0</v>
      </c>
      <c r="K61" s="4">
        <v>0</v>
      </c>
      <c r="M61" s="4">
        <v>0</v>
      </c>
      <c r="O61" s="4">
        <v>0</v>
      </c>
      <c r="Q61" s="4">
        <v>15000000</v>
      </c>
      <c r="S61" s="4">
        <v>1000000</v>
      </c>
      <c r="U61" s="6">
        <v>15000000000000</v>
      </c>
      <c r="V61" s="6"/>
      <c r="W61" s="6">
        <v>15000000000000</v>
      </c>
      <c r="Y61" s="1">
        <v>4.2172886120564378E-2</v>
      </c>
    </row>
    <row r="62" spans="1:25" ht="21.75" thickBot="1" x14ac:dyDescent="0.3">
      <c r="A62" s="3" t="s">
        <v>96</v>
      </c>
      <c r="C62" s="4">
        <v>5000000</v>
      </c>
      <c r="E62" s="6">
        <v>5000000000000</v>
      </c>
      <c r="F62" s="6"/>
      <c r="G62" s="6">
        <v>5000000000000</v>
      </c>
      <c r="I62" s="4">
        <v>0</v>
      </c>
      <c r="K62" s="4">
        <v>0</v>
      </c>
      <c r="M62" s="4">
        <v>0</v>
      </c>
      <c r="O62" s="4">
        <v>0</v>
      </c>
      <c r="Q62" s="4">
        <v>5000000</v>
      </c>
      <c r="S62" s="4">
        <v>1000000</v>
      </c>
      <c r="U62" s="6">
        <v>5000000000000</v>
      </c>
      <c r="V62" s="6"/>
      <c r="W62" s="6">
        <v>5000000000000</v>
      </c>
      <c r="Y62" s="1">
        <v>1.4057628706854793E-2</v>
      </c>
    </row>
    <row r="63" spans="1:25" s="22" customFormat="1" ht="21.75" thickBot="1" x14ac:dyDescent="0.3">
      <c r="A63" s="22" t="s">
        <v>27</v>
      </c>
      <c r="C63" s="22" t="s">
        <v>27</v>
      </c>
      <c r="E63" s="23">
        <f>SUM(E9:E62)</f>
        <v>174250207428495</v>
      </c>
      <c r="G63" s="23">
        <f>SUM(G9:G62)</f>
        <v>175778277457847</v>
      </c>
      <c r="I63" s="22" t="s">
        <v>27</v>
      </c>
      <c r="K63" s="23">
        <f>SUM(K9:K62)</f>
        <v>12215229036401</v>
      </c>
      <c r="M63" s="22" t="s">
        <v>27</v>
      </c>
      <c r="O63" s="23">
        <f>SUM(O9:O62)</f>
        <v>5961970194362</v>
      </c>
      <c r="Q63" s="22" t="s">
        <v>27</v>
      </c>
      <c r="S63" s="22" t="s">
        <v>27</v>
      </c>
      <c r="U63" s="23">
        <f>SUM(U9:U62)</f>
        <v>180926456608514</v>
      </c>
      <c r="W63" s="23">
        <f>SUM(W9:W62)</f>
        <v>182393212321597</v>
      </c>
      <c r="Y63" s="24">
        <f>SUM(Y9:Y62)</f>
        <v>0.51280321149350871</v>
      </c>
    </row>
    <row r="64" spans="1:25" ht="19.5" thickTop="1" x14ac:dyDescent="0.25">
      <c r="G64" s="4"/>
    </row>
    <row r="65" spans="1:23" x14ac:dyDescent="0.25">
      <c r="A65" s="4"/>
    </row>
    <row r="66" spans="1:23" x14ac:dyDescent="0.25">
      <c r="A66" s="4"/>
      <c r="U66" s="4"/>
    </row>
    <row r="67" spans="1:23" x14ac:dyDescent="0.25">
      <c r="A67" s="4"/>
      <c r="G67" s="4"/>
      <c r="U67" s="4"/>
      <c r="W67" s="4"/>
    </row>
    <row r="68" spans="1:23" x14ac:dyDescent="0.25">
      <c r="A68" s="4"/>
      <c r="U68" s="4"/>
    </row>
    <row r="69" spans="1:23" x14ac:dyDescent="0.25">
      <c r="A69" s="4"/>
      <c r="U69" s="4"/>
    </row>
    <row r="70" spans="1:23" x14ac:dyDescent="0.25">
      <c r="A70" s="4"/>
      <c r="U70" s="4"/>
    </row>
    <row r="71" spans="1:23" x14ac:dyDescent="0.25">
      <c r="A71" s="4"/>
      <c r="S71" s="4"/>
      <c r="U71" s="4"/>
    </row>
    <row r="72" spans="1:23" x14ac:dyDescent="0.25">
      <c r="A72" s="4"/>
      <c r="U72" s="4"/>
    </row>
    <row r="73" spans="1:23" x14ac:dyDescent="0.25">
      <c r="A73" s="4"/>
    </row>
  </sheetData>
  <mergeCells count="21">
    <mergeCell ref="K8"/>
    <mergeCell ref="I7:K7"/>
    <mergeCell ref="C7:C8"/>
    <mergeCell ref="E7:E8"/>
    <mergeCell ref="A7:A8"/>
    <mergeCell ref="A2:Y2"/>
    <mergeCell ref="A3:Y3"/>
    <mergeCell ref="A4:Y4"/>
    <mergeCell ref="S7:S8"/>
    <mergeCell ref="U7:U8"/>
    <mergeCell ref="W7:W8"/>
    <mergeCell ref="Y7:Y8"/>
    <mergeCell ref="Q6:Y6"/>
    <mergeCell ref="M8"/>
    <mergeCell ref="O8"/>
    <mergeCell ref="M7:O7"/>
    <mergeCell ref="I6:O6"/>
    <mergeCell ref="Q7:Q8"/>
    <mergeCell ref="G7:G8"/>
    <mergeCell ref="C6:G6"/>
    <mergeCell ref="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5"/>
  <sheetViews>
    <sheetView rightToLeft="1" topLeftCell="A6" workbookViewId="0">
      <selection activeCell="W17" sqref="W17"/>
    </sheetView>
  </sheetViews>
  <sheetFormatPr defaultRowHeight="18.75" x14ac:dyDescent="0.25"/>
  <cols>
    <col min="1" max="1" width="33.42578125" style="2" bestFit="1" customWidth="1"/>
    <col min="2" max="2" width="1" style="2" customWidth="1"/>
    <col min="3" max="3" width="18" style="2" customWidth="1"/>
    <col min="4" max="4" width="1" style="2" customWidth="1"/>
    <col min="5" max="5" width="22" style="2" customWidth="1"/>
    <col min="6" max="6" width="1" style="2" customWidth="1"/>
    <col min="7" max="7" width="21" style="2" customWidth="1"/>
    <col min="8" max="8" width="1" style="2" customWidth="1"/>
    <col min="9" max="9" width="16" style="2" customWidth="1"/>
    <col min="10" max="10" width="1" style="2" customWidth="1"/>
    <col min="11" max="11" width="28" style="2" customWidth="1"/>
    <col min="12" max="12" width="1" style="2" customWidth="1"/>
    <col min="13" max="13" width="29.28515625" style="2" customWidth="1"/>
    <col min="14" max="14" width="1" style="2" customWidth="1"/>
    <col min="15" max="15" width="9.140625" style="2" customWidth="1"/>
    <col min="16" max="16384" width="9.140625" style="2"/>
  </cols>
  <sheetData>
    <row r="2" spans="1:13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</row>
    <row r="3" spans="1:13" ht="26.25" x14ac:dyDescent="0.25">
      <c r="A3" s="18" t="s">
        <v>1</v>
      </c>
      <c r="B3" s="18" t="s">
        <v>1</v>
      </c>
      <c r="C3" s="18" t="s">
        <v>1</v>
      </c>
      <c r="D3" s="18" t="s">
        <v>1</v>
      </c>
      <c r="E3" s="18" t="s">
        <v>1</v>
      </c>
      <c r="F3" s="18" t="s">
        <v>1</v>
      </c>
      <c r="G3" s="18" t="s">
        <v>1</v>
      </c>
      <c r="H3" s="18" t="s">
        <v>1</v>
      </c>
      <c r="I3" s="18" t="s">
        <v>1</v>
      </c>
      <c r="J3" s="18" t="s">
        <v>1</v>
      </c>
      <c r="K3" s="18" t="s">
        <v>1</v>
      </c>
      <c r="L3" s="18" t="s">
        <v>1</v>
      </c>
      <c r="M3" s="18" t="s">
        <v>1</v>
      </c>
    </row>
    <row r="4" spans="1:13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</row>
    <row r="6" spans="1:13" ht="26.25" x14ac:dyDescent="0.25">
      <c r="A6" s="17" t="s">
        <v>3</v>
      </c>
      <c r="C6" s="17" t="s">
        <v>6</v>
      </c>
      <c r="D6" s="17" t="s">
        <v>6</v>
      </c>
      <c r="E6" s="17" t="s">
        <v>6</v>
      </c>
      <c r="F6" s="17" t="s">
        <v>6</v>
      </c>
      <c r="G6" s="17" t="s">
        <v>6</v>
      </c>
      <c r="H6" s="17" t="s">
        <v>6</v>
      </c>
      <c r="I6" s="17" t="s">
        <v>6</v>
      </c>
      <c r="J6" s="17" t="s">
        <v>6</v>
      </c>
      <c r="K6" s="17" t="s">
        <v>6</v>
      </c>
      <c r="L6" s="17" t="s">
        <v>6</v>
      </c>
      <c r="M6" s="17" t="s">
        <v>6</v>
      </c>
    </row>
    <row r="7" spans="1:13" ht="26.25" x14ac:dyDescent="0.25">
      <c r="A7" s="17" t="s">
        <v>3</v>
      </c>
      <c r="C7" s="17" t="s">
        <v>7</v>
      </c>
      <c r="E7" s="17" t="s">
        <v>97</v>
      </c>
      <c r="G7" s="17" t="s">
        <v>98</v>
      </c>
      <c r="I7" s="17" t="s">
        <v>99</v>
      </c>
      <c r="K7" s="17" t="s">
        <v>100</v>
      </c>
      <c r="M7" s="17" t="s">
        <v>101</v>
      </c>
    </row>
    <row r="8" spans="1:13" ht="22.5" x14ac:dyDescent="0.25">
      <c r="A8" s="3" t="s">
        <v>59</v>
      </c>
      <c r="C8" s="4">
        <v>2373000</v>
      </c>
      <c r="E8" s="4">
        <v>1000000</v>
      </c>
      <c r="G8" s="4">
        <v>987790</v>
      </c>
      <c r="I8" s="2" t="s">
        <v>102</v>
      </c>
      <c r="K8" s="4">
        <v>2344025670000</v>
      </c>
      <c r="M8" s="10" t="s">
        <v>219</v>
      </c>
    </row>
    <row r="9" spans="1:13" ht="22.5" x14ac:dyDescent="0.25">
      <c r="A9" s="3" t="s">
        <v>63</v>
      </c>
      <c r="C9" s="4">
        <v>1000000</v>
      </c>
      <c r="E9" s="4">
        <v>1000000</v>
      </c>
      <c r="G9" s="4">
        <v>988150</v>
      </c>
      <c r="I9" s="2" t="s">
        <v>103</v>
      </c>
      <c r="K9" s="4">
        <v>988150000000</v>
      </c>
      <c r="M9" s="10" t="s">
        <v>219</v>
      </c>
    </row>
    <row r="10" spans="1:13" ht="22.5" x14ac:dyDescent="0.25">
      <c r="A10" s="3" t="s">
        <v>66</v>
      </c>
      <c r="C10" s="4">
        <v>1000000</v>
      </c>
      <c r="E10" s="4">
        <v>947625</v>
      </c>
      <c r="G10" s="4">
        <v>992768</v>
      </c>
      <c r="I10" s="2" t="s">
        <v>104</v>
      </c>
      <c r="K10" s="4">
        <v>992768000000</v>
      </c>
      <c r="M10" s="10" t="s">
        <v>219</v>
      </c>
    </row>
    <row r="11" spans="1:13" ht="22.5" x14ac:dyDescent="0.25">
      <c r="A11" s="3" t="s">
        <v>71</v>
      </c>
      <c r="C11" s="4">
        <v>130571</v>
      </c>
      <c r="E11" s="4">
        <v>994490</v>
      </c>
      <c r="G11" s="4">
        <v>967623</v>
      </c>
      <c r="I11" s="2" t="s">
        <v>105</v>
      </c>
      <c r="K11" s="4">
        <v>126343502733</v>
      </c>
      <c r="M11" s="10" t="s">
        <v>219</v>
      </c>
    </row>
    <row r="12" spans="1:13" ht="22.5" x14ac:dyDescent="0.25">
      <c r="A12" s="3" t="s">
        <v>64</v>
      </c>
      <c r="C12" s="4">
        <v>2000000</v>
      </c>
      <c r="E12" s="4">
        <v>999800</v>
      </c>
      <c r="G12" s="4">
        <v>1000000</v>
      </c>
      <c r="I12" s="2" t="s">
        <v>16</v>
      </c>
      <c r="K12" s="4">
        <v>2000000000000</v>
      </c>
      <c r="M12" s="10" t="s">
        <v>219</v>
      </c>
    </row>
    <row r="13" spans="1:13" ht="22.5" x14ac:dyDescent="0.25">
      <c r="A13" s="3" t="s">
        <v>73</v>
      </c>
      <c r="C13" s="4">
        <v>15325000</v>
      </c>
      <c r="E13" s="4">
        <v>954720</v>
      </c>
      <c r="G13" s="4">
        <v>1004462</v>
      </c>
      <c r="I13" s="2" t="s">
        <v>106</v>
      </c>
      <c r="K13" s="4">
        <v>15393380150000</v>
      </c>
      <c r="M13" s="10" t="s">
        <v>219</v>
      </c>
    </row>
    <row r="14" spans="1:13" ht="22.5" x14ac:dyDescent="0.25">
      <c r="A14" s="3" t="s">
        <v>46</v>
      </c>
      <c r="C14" s="4">
        <v>362205</v>
      </c>
      <c r="E14" s="4">
        <v>5389024.6129999999</v>
      </c>
      <c r="G14" s="4">
        <v>5312464</v>
      </c>
      <c r="I14" s="2" t="s">
        <v>107</v>
      </c>
      <c r="K14" s="4">
        <v>1924201023120</v>
      </c>
      <c r="M14" s="10" t="s">
        <v>219</v>
      </c>
    </row>
    <row r="15" spans="1:13" ht="22.5" x14ac:dyDescent="0.25">
      <c r="A15" s="3" t="s">
        <v>92</v>
      </c>
      <c r="C15" s="4">
        <v>10479000</v>
      </c>
      <c r="E15" s="4">
        <v>959160</v>
      </c>
      <c r="G15" s="4">
        <v>971519</v>
      </c>
      <c r="I15" s="2" t="s">
        <v>108</v>
      </c>
      <c r="K15" s="4">
        <v>10180547601000</v>
      </c>
      <c r="M15" s="10" t="s">
        <v>219</v>
      </c>
    </row>
    <row r="16" spans="1:13" ht="22.5" x14ac:dyDescent="0.25">
      <c r="A16" s="3" t="s">
        <v>74</v>
      </c>
      <c r="C16" s="4">
        <v>1000000</v>
      </c>
      <c r="E16" s="4">
        <v>971000</v>
      </c>
      <c r="G16" s="4">
        <v>969556</v>
      </c>
      <c r="I16" s="2" t="s">
        <v>109</v>
      </c>
      <c r="K16" s="4">
        <v>969556000000</v>
      </c>
      <c r="M16" s="10" t="s">
        <v>219</v>
      </c>
    </row>
    <row r="17" spans="1:13" ht="22.5" x14ac:dyDescent="0.25">
      <c r="A17" s="3" t="s">
        <v>76</v>
      </c>
      <c r="C17" s="4">
        <v>3000000</v>
      </c>
      <c r="E17" s="4">
        <v>906900</v>
      </c>
      <c r="G17" s="4">
        <v>945481</v>
      </c>
      <c r="I17" s="2" t="s">
        <v>110</v>
      </c>
      <c r="K17" s="4">
        <v>2836443000000</v>
      </c>
      <c r="M17" s="10" t="s">
        <v>219</v>
      </c>
    </row>
    <row r="18" spans="1:13" ht="22.5" x14ac:dyDescent="0.25">
      <c r="A18" s="3" t="s">
        <v>61</v>
      </c>
      <c r="C18" s="4">
        <v>1000000</v>
      </c>
      <c r="E18" s="4">
        <v>950000</v>
      </c>
      <c r="G18" s="4">
        <v>1000000</v>
      </c>
      <c r="I18" s="2" t="s">
        <v>111</v>
      </c>
      <c r="K18" s="4">
        <v>1000000000000</v>
      </c>
      <c r="M18" s="10" t="s">
        <v>219</v>
      </c>
    </row>
    <row r="19" spans="1:13" ht="22.5" x14ac:dyDescent="0.25">
      <c r="A19" s="3" t="s">
        <v>89</v>
      </c>
      <c r="C19" s="4">
        <v>995000</v>
      </c>
      <c r="E19" s="4">
        <v>1009999</v>
      </c>
      <c r="G19" s="4">
        <v>1000000</v>
      </c>
      <c r="I19" s="2" t="s">
        <v>112</v>
      </c>
      <c r="K19" s="4">
        <v>995000000000</v>
      </c>
      <c r="M19" s="10" t="s">
        <v>219</v>
      </c>
    </row>
    <row r="20" spans="1:13" ht="22.5" x14ac:dyDescent="0.25">
      <c r="A20" s="3" t="s">
        <v>77</v>
      </c>
      <c r="C20" s="4">
        <v>2098065</v>
      </c>
      <c r="E20" s="4">
        <v>864000</v>
      </c>
      <c r="G20" s="4">
        <v>949016</v>
      </c>
      <c r="I20" s="2" t="s">
        <v>113</v>
      </c>
      <c r="K20" s="4">
        <v>1991097254040</v>
      </c>
      <c r="M20" s="10" t="s">
        <v>219</v>
      </c>
    </row>
    <row r="21" spans="1:13" ht="22.5" x14ac:dyDescent="0.25">
      <c r="A21" s="3" t="s">
        <v>47</v>
      </c>
      <c r="C21" s="4">
        <v>252190</v>
      </c>
      <c r="E21" s="4">
        <v>3704332.8983999998</v>
      </c>
      <c r="G21" s="4">
        <v>3684076</v>
      </c>
      <c r="I21" s="2" t="s">
        <v>114</v>
      </c>
      <c r="K21" s="4">
        <v>929087126440</v>
      </c>
      <c r="M21" s="10" t="s">
        <v>219</v>
      </c>
    </row>
    <row r="22" spans="1:13" ht="22.5" x14ac:dyDescent="0.25">
      <c r="A22" s="3" t="s">
        <v>78</v>
      </c>
      <c r="C22" s="4">
        <v>7793740</v>
      </c>
      <c r="E22" s="4">
        <v>865100</v>
      </c>
      <c r="G22" s="4">
        <v>951610</v>
      </c>
      <c r="I22" s="2" t="s">
        <v>115</v>
      </c>
      <c r="K22" s="4">
        <v>7416600921400</v>
      </c>
      <c r="M22" s="10" t="s">
        <v>219</v>
      </c>
    </row>
    <row r="23" spans="1:13" ht="22.5" x14ac:dyDescent="0.25">
      <c r="A23" s="3" t="s">
        <v>79</v>
      </c>
      <c r="C23" s="4">
        <v>6048600</v>
      </c>
      <c r="E23" s="4">
        <v>950000</v>
      </c>
      <c r="G23" s="4">
        <v>995500</v>
      </c>
      <c r="I23" s="2" t="s">
        <v>116</v>
      </c>
      <c r="K23" s="4">
        <v>6021381300000</v>
      </c>
      <c r="M23" s="10" t="s">
        <v>219</v>
      </c>
    </row>
    <row r="24" spans="1:13" ht="22.5" x14ac:dyDescent="0.25">
      <c r="A24" s="3" t="s">
        <v>81</v>
      </c>
      <c r="C24" s="4">
        <v>15171600</v>
      </c>
      <c r="E24" s="4">
        <v>925440</v>
      </c>
      <c r="G24" s="4">
        <v>993716</v>
      </c>
      <c r="I24" s="2" t="s">
        <v>117</v>
      </c>
      <c r="K24" s="4">
        <v>15076261665600</v>
      </c>
      <c r="M24" s="10" t="s">
        <v>219</v>
      </c>
    </row>
    <row r="25" spans="1:13" ht="22.5" x14ac:dyDescent="0.25">
      <c r="A25" s="3" t="s">
        <v>62</v>
      </c>
      <c r="C25" s="4">
        <v>2390000</v>
      </c>
      <c r="E25" s="4">
        <v>990100</v>
      </c>
      <c r="G25" s="4">
        <v>1000000</v>
      </c>
      <c r="I25" s="2" t="s">
        <v>118</v>
      </c>
      <c r="K25" s="4">
        <v>2390000000000</v>
      </c>
      <c r="M25" s="10" t="s">
        <v>219</v>
      </c>
    </row>
    <row r="26" spans="1:13" ht="22.5" x14ac:dyDescent="0.25">
      <c r="A26" s="3" t="s">
        <v>82</v>
      </c>
      <c r="C26" s="4">
        <v>267211</v>
      </c>
      <c r="E26" s="4">
        <v>802300</v>
      </c>
      <c r="G26" s="4">
        <v>874216</v>
      </c>
      <c r="I26" s="2" t="s">
        <v>119</v>
      </c>
      <c r="K26" s="4">
        <v>233600131576</v>
      </c>
      <c r="M26" s="10" t="s">
        <v>219</v>
      </c>
    </row>
    <row r="27" spans="1:13" ht="22.5" x14ac:dyDescent="0.25">
      <c r="A27" s="3" t="s">
        <v>83</v>
      </c>
      <c r="C27" s="4">
        <v>8733899</v>
      </c>
      <c r="E27" s="4">
        <v>863700</v>
      </c>
      <c r="G27" s="4">
        <v>944826</v>
      </c>
      <c r="I27" s="2" t="s">
        <v>120</v>
      </c>
      <c r="K27" s="4">
        <v>8252014856574</v>
      </c>
      <c r="M27" s="10" t="s">
        <v>219</v>
      </c>
    </row>
    <row r="28" spans="1:13" ht="22.5" x14ac:dyDescent="0.25">
      <c r="A28" s="3" t="s">
        <v>94</v>
      </c>
      <c r="C28" s="4">
        <v>928124</v>
      </c>
      <c r="E28" s="4">
        <v>837300</v>
      </c>
      <c r="G28" s="4">
        <v>829120</v>
      </c>
      <c r="I28" s="2" t="s">
        <v>121</v>
      </c>
      <c r="K28" s="4">
        <v>769526170880</v>
      </c>
      <c r="M28" s="10" t="s">
        <v>219</v>
      </c>
    </row>
    <row r="29" spans="1:13" ht="22.5" x14ac:dyDescent="0.25">
      <c r="A29" s="3" t="s">
        <v>67</v>
      </c>
      <c r="C29" s="4">
        <v>688388</v>
      </c>
      <c r="E29" s="4">
        <v>796000</v>
      </c>
      <c r="G29" s="4">
        <v>779980</v>
      </c>
      <c r="I29" s="2" t="s">
        <v>122</v>
      </c>
      <c r="K29" s="4">
        <v>536928872240</v>
      </c>
      <c r="M29" s="10" t="s">
        <v>219</v>
      </c>
    </row>
    <row r="30" spans="1:13" ht="22.5" x14ac:dyDescent="0.25">
      <c r="A30" s="3" t="s">
        <v>84</v>
      </c>
      <c r="C30" s="4">
        <v>4920074</v>
      </c>
      <c r="E30" s="4">
        <v>842890</v>
      </c>
      <c r="G30" s="4">
        <v>785131</v>
      </c>
      <c r="I30" s="2" t="s">
        <v>123</v>
      </c>
      <c r="K30" s="4">
        <v>3862902619694</v>
      </c>
      <c r="M30" s="10" t="s">
        <v>219</v>
      </c>
    </row>
    <row r="31" spans="1:13" ht="22.5" x14ac:dyDescent="0.25">
      <c r="A31" s="3" t="s">
        <v>90</v>
      </c>
      <c r="C31" s="4">
        <v>218460</v>
      </c>
      <c r="E31" s="4">
        <v>801680</v>
      </c>
      <c r="G31" s="4">
        <v>795200</v>
      </c>
      <c r="I31" s="2" t="s">
        <v>124</v>
      </c>
      <c r="K31" s="4">
        <v>173719392000</v>
      </c>
      <c r="M31" s="10" t="s">
        <v>219</v>
      </c>
    </row>
    <row r="32" spans="1:13" ht="22.5" x14ac:dyDescent="0.25">
      <c r="A32" s="3" t="s">
        <v>85</v>
      </c>
      <c r="C32" s="4">
        <v>1919665</v>
      </c>
      <c r="E32" s="4">
        <v>808300</v>
      </c>
      <c r="G32" s="4">
        <v>743959</v>
      </c>
      <c r="I32" s="2" t="s">
        <v>125</v>
      </c>
      <c r="K32" s="4">
        <v>1428152053735</v>
      </c>
      <c r="M32" s="10" t="s">
        <v>219</v>
      </c>
    </row>
    <row r="33" spans="1:13" ht="22.5" x14ac:dyDescent="0.25">
      <c r="A33" s="3" t="s">
        <v>86</v>
      </c>
      <c r="C33" s="4">
        <v>44730080</v>
      </c>
      <c r="E33" s="4">
        <v>843700</v>
      </c>
      <c r="G33" s="4">
        <v>861609</v>
      </c>
      <c r="I33" s="2" t="s">
        <v>126</v>
      </c>
      <c r="K33" s="4">
        <v>38539839498720</v>
      </c>
      <c r="M33" s="10" t="s">
        <v>219</v>
      </c>
    </row>
    <row r="34" spans="1:13" ht="21.75" thickBot="1" x14ac:dyDescent="0.3">
      <c r="K34" s="25">
        <f>SUM(K8:K33)</f>
        <v>127371526809752</v>
      </c>
    </row>
    <row r="35" spans="1:13" ht="19.5" thickTop="1" x14ac:dyDescent="0.25"/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74"/>
  <sheetViews>
    <sheetView rightToLeft="1" workbookViewId="0">
      <selection activeCell="K8" sqref="K8:K69"/>
    </sheetView>
  </sheetViews>
  <sheetFormatPr defaultRowHeight="18.75" x14ac:dyDescent="0.25"/>
  <cols>
    <col min="1" max="1" width="26.5703125" style="2" bestFit="1" customWidth="1"/>
    <col min="2" max="2" width="1" style="2" customWidth="1"/>
    <col min="3" max="3" width="24" style="2" customWidth="1"/>
    <col min="4" max="4" width="1" style="2" customWidth="1"/>
    <col min="5" max="5" width="24" style="2" customWidth="1"/>
    <col min="6" max="6" width="1" style="2" customWidth="1"/>
    <col min="7" max="7" width="24" style="2" customWidth="1"/>
    <col min="8" max="8" width="1" style="2" customWidth="1"/>
    <col min="9" max="9" width="24" style="2" customWidth="1"/>
    <col min="10" max="10" width="1" style="2" customWidth="1"/>
    <col min="11" max="11" width="25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</row>
    <row r="3" spans="1:11" ht="26.25" x14ac:dyDescent="0.25">
      <c r="A3" s="18" t="s">
        <v>1</v>
      </c>
      <c r="B3" s="18" t="s">
        <v>1</v>
      </c>
      <c r="C3" s="18" t="s">
        <v>1</v>
      </c>
      <c r="D3" s="18" t="s">
        <v>1</v>
      </c>
      <c r="E3" s="18" t="s">
        <v>1</v>
      </c>
      <c r="F3" s="18" t="s">
        <v>1</v>
      </c>
      <c r="G3" s="18" t="s">
        <v>1</v>
      </c>
      <c r="H3" s="18" t="s">
        <v>1</v>
      </c>
      <c r="I3" s="18" t="s">
        <v>1</v>
      </c>
      <c r="J3" s="18" t="s">
        <v>1</v>
      </c>
      <c r="K3" s="18" t="s">
        <v>1</v>
      </c>
    </row>
    <row r="4" spans="1:11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</row>
    <row r="6" spans="1:11" ht="27" thickBot="1" x14ac:dyDescent="0.3">
      <c r="A6" s="17" t="s">
        <v>128</v>
      </c>
      <c r="C6" s="17" t="s">
        <v>213</v>
      </c>
      <c r="E6" s="17" t="s">
        <v>5</v>
      </c>
      <c r="F6" s="17" t="s">
        <v>5</v>
      </c>
      <c r="G6" s="17" t="s">
        <v>5</v>
      </c>
      <c r="I6" s="17" t="s">
        <v>6</v>
      </c>
      <c r="J6" s="17" t="s">
        <v>6</v>
      </c>
      <c r="K6" s="17" t="s">
        <v>6</v>
      </c>
    </row>
    <row r="7" spans="1:11" ht="27" thickBot="1" x14ac:dyDescent="0.3">
      <c r="A7" s="17" t="s">
        <v>128</v>
      </c>
      <c r="C7" s="17" t="s">
        <v>129</v>
      </c>
      <c r="E7" s="17" t="s">
        <v>130</v>
      </c>
      <c r="G7" s="17" t="s">
        <v>131</v>
      </c>
      <c r="I7" s="17" t="s">
        <v>129</v>
      </c>
      <c r="K7" s="17" t="s">
        <v>127</v>
      </c>
    </row>
    <row r="8" spans="1:11" ht="21" x14ac:dyDescent="0.25">
      <c r="A8" s="3" t="s">
        <v>132</v>
      </c>
      <c r="C8" s="4">
        <v>10230093</v>
      </c>
      <c r="E8" s="6">
        <v>13692834935520</v>
      </c>
      <c r="F8" s="6"/>
      <c r="G8" s="6">
        <v>13692842907730</v>
      </c>
      <c r="I8" s="4">
        <f>C8+E8-G8</f>
        <v>2257883</v>
      </c>
      <c r="K8" s="1">
        <v>6.3480961755038842E-9</v>
      </c>
    </row>
    <row r="9" spans="1:11" ht="21" x14ac:dyDescent="0.25">
      <c r="A9" s="3" t="s">
        <v>133</v>
      </c>
      <c r="C9" s="4">
        <v>2434394117016</v>
      </c>
      <c r="E9" s="6">
        <v>33631225045790</v>
      </c>
      <c r="F9" s="6"/>
      <c r="G9" s="6">
        <v>35200316400422</v>
      </c>
      <c r="I9" s="4">
        <f t="shared" ref="I9:I69" si="0">C9+E9-G9</f>
        <v>865302762384</v>
      </c>
      <c r="K9" s="1">
        <v>2.4328209905220138E-3</v>
      </c>
    </row>
    <row r="10" spans="1:11" ht="21" x14ac:dyDescent="0.25">
      <c r="A10" s="3" t="s">
        <v>134</v>
      </c>
      <c r="C10" s="4">
        <v>10186676</v>
      </c>
      <c r="E10" s="6">
        <v>3782004665</v>
      </c>
      <c r="F10" s="6"/>
      <c r="G10" s="6">
        <v>3782375000</v>
      </c>
      <c r="I10" s="4">
        <f t="shared" si="0"/>
        <v>9816341</v>
      </c>
      <c r="K10" s="1">
        <v>2.7598895407575136E-8</v>
      </c>
    </row>
    <row r="11" spans="1:11" ht="21" x14ac:dyDescent="0.25">
      <c r="A11" s="3" t="s">
        <v>132</v>
      </c>
      <c r="C11" s="4">
        <v>10231922</v>
      </c>
      <c r="E11" s="6">
        <v>0</v>
      </c>
      <c r="F11" s="6"/>
      <c r="G11" s="6">
        <v>0</v>
      </c>
      <c r="I11" s="4">
        <f t="shared" si="0"/>
        <v>10231922</v>
      </c>
      <c r="K11" s="1">
        <v>2.876731208669982E-8</v>
      </c>
    </row>
    <row r="12" spans="1:11" ht="21" x14ac:dyDescent="0.25">
      <c r="A12" s="3" t="s">
        <v>135</v>
      </c>
      <c r="C12" s="4">
        <v>10126009</v>
      </c>
      <c r="E12" s="6">
        <v>2169776750015</v>
      </c>
      <c r="F12" s="6"/>
      <c r="G12" s="6">
        <v>2169776875000</v>
      </c>
      <c r="I12" s="4">
        <f t="shared" si="0"/>
        <v>10001024</v>
      </c>
      <c r="K12" s="1">
        <v>2.8118136416068749E-8</v>
      </c>
    </row>
    <row r="13" spans="1:11" ht="21" x14ac:dyDescent="0.25">
      <c r="A13" s="3" t="s">
        <v>136</v>
      </c>
      <c r="C13" s="4">
        <v>345358067941</v>
      </c>
      <c r="E13" s="6">
        <v>5871218453124</v>
      </c>
      <c r="F13" s="6"/>
      <c r="G13" s="6">
        <v>5668292490200</v>
      </c>
      <c r="I13" s="4">
        <f t="shared" si="0"/>
        <v>548284030865</v>
      </c>
      <c r="K13" s="1">
        <v>1.5415146663595766E-3</v>
      </c>
    </row>
    <row r="14" spans="1:11" ht="21" x14ac:dyDescent="0.25">
      <c r="A14" s="3" t="s">
        <v>137</v>
      </c>
      <c r="C14" s="4">
        <v>950483876</v>
      </c>
      <c r="E14" s="6">
        <v>3100235108388</v>
      </c>
      <c r="F14" s="6"/>
      <c r="G14" s="6">
        <v>3101154350000</v>
      </c>
      <c r="I14" s="4">
        <f t="shared" si="0"/>
        <v>31242264</v>
      </c>
      <c r="K14" s="1">
        <v>8.7838429454707208E-8</v>
      </c>
    </row>
    <row r="15" spans="1:11" ht="21" x14ac:dyDescent="0.25">
      <c r="A15" s="3" t="s">
        <v>138</v>
      </c>
      <c r="C15" s="4">
        <v>1153362260</v>
      </c>
      <c r="E15" s="6">
        <v>10357039613327</v>
      </c>
      <c r="F15" s="6"/>
      <c r="G15" s="6">
        <v>10325778383600</v>
      </c>
      <c r="I15" s="4">
        <f t="shared" si="0"/>
        <v>32414591987</v>
      </c>
      <c r="K15" s="1">
        <v>9.1134459767487305E-5</v>
      </c>
    </row>
    <row r="16" spans="1:11" ht="21" x14ac:dyDescent="0.25">
      <c r="A16" s="3" t="s">
        <v>139</v>
      </c>
      <c r="C16" s="4">
        <v>10357068</v>
      </c>
      <c r="E16" s="6">
        <v>998375385028</v>
      </c>
      <c r="F16" s="6"/>
      <c r="G16" s="6">
        <v>998375980000</v>
      </c>
      <c r="I16" s="4">
        <f t="shared" si="0"/>
        <v>9762096</v>
      </c>
      <c r="K16" s="1">
        <v>2.7446384193734467E-8</v>
      </c>
    </row>
    <row r="17" spans="1:11" ht="21" x14ac:dyDescent="0.25">
      <c r="A17" s="3" t="s">
        <v>140</v>
      </c>
      <c r="C17" s="4">
        <v>16923224</v>
      </c>
      <c r="E17" s="6">
        <v>7534931573807</v>
      </c>
      <c r="F17" s="6"/>
      <c r="G17" s="6">
        <v>7534938035000</v>
      </c>
      <c r="I17" s="4">
        <f t="shared" si="0"/>
        <v>10462031</v>
      </c>
      <c r="K17" s="1">
        <v>2.9414269463520951E-8</v>
      </c>
    </row>
    <row r="18" spans="1:11" ht="21" x14ac:dyDescent="0.25">
      <c r="A18" s="3" t="s">
        <v>141</v>
      </c>
      <c r="C18" s="4">
        <v>1000000000000</v>
      </c>
      <c r="E18" s="6">
        <v>0</v>
      </c>
      <c r="F18" s="6"/>
      <c r="G18" s="6">
        <v>0</v>
      </c>
      <c r="I18" s="4">
        <f t="shared" si="0"/>
        <v>1000000000000</v>
      </c>
      <c r="K18" s="1">
        <v>2.8115257413709586E-3</v>
      </c>
    </row>
    <row r="19" spans="1:11" ht="21" x14ac:dyDescent="0.25">
      <c r="A19" s="3" t="s">
        <v>141</v>
      </c>
      <c r="C19" s="4">
        <v>800000000000</v>
      </c>
      <c r="E19" s="6">
        <v>0</v>
      </c>
      <c r="F19" s="6"/>
      <c r="G19" s="6">
        <v>0</v>
      </c>
      <c r="I19" s="4">
        <f t="shared" si="0"/>
        <v>800000000000</v>
      </c>
      <c r="K19" s="1">
        <v>2.2492205930967667E-3</v>
      </c>
    </row>
    <row r="20" spans="1:11" ht="21" x14ac:dyDescent="0.25">
      <c r="A20" s="3" t="s">
        <v>142</v>
      </c>
      <c r="C20" s="4">
        <v>1500000000000</v>
      </c>
      <c r="E20" s="6">
        <v>0</v>
      </c>
      <c r="F20" s="6"/>
      <c r="G20" s="6">
        <v>0</v>
      </c>
      <c r="I20" s="4">
        <f t="shared" si="0"/>
        <v>1500000000000</v>
      </c>
      <c r="K20" s="1">
        <v>4.2172886120564381E-3</v>
      </c>
    </row>
    <row r="21" spans="1:11" ht="21" x14ac:dyDescent="0.25">
      <c r="A21" s="3" t="s">
        <v>141</v>
      </c>
      <c r="C21" s="4">
        <v>1900000000000</v>
      </c>
      <c r="E21" s="6">
        <v>0</v>
      </c>
      <c r="F21" s="6"/>
      <c r="G21" s="6">
        <v>0</v>
      </c>
      <c r="I21" s="4">
        <f t="shared" si="0"/>
        <v>1900000000000</v>
      </c>
      <c r="K21" s="1">
        <v>5.341898908604821E-3</v>
      </c>
    </row>
    <row r="22" spans="1:11" ht="21" x14ac:dyDescent="0.25">
      <c r="A22" s="3" t="s">
        <v>143</v>
      </c>
      <c r="C22" s="4">
        <v>3000000000000</v>
      </c>
      <c r="E22" s="6">
        <v>0</v>
      </c>
      <c r="F22" s="6"/>
      <c r="G22" s="6">
        <v>0</v>
      </c>
      <c r="I22" s="4">
        <f t="shared" si="0"/>
        <v>3000000000000</v>
      </c>
      <c r="K22" s="1">
        <v>8.4345772241128762E-3</v>
      </c>
    </row>
    <row r="23" spans="1:11" ht="21" x14ac:dyDescent="0.25">
      <c r="A23" s="3" t="s">
        <v>141</v>
      </c>
      <c r="C23" s="4">
        <v>3000000000000</v>
      </c>
      <c r="E23" s="6">
        <v>0</v>
      </c>
      <c r="F23" s="6"/>
      <c r="G23" s="6">
        <v>0</v>
      </c>
      <c r="I23" s="4">
        <f t="shared" si="0"/>
        <v>3000000000000</v>
      </c>
      <c r="K23" s="1">
        <v>8.4345772241128762E-3</v>
      </c>
    </row>
    <row r="24" spans="1:11" ht="21" x14ac:dyDescent="0.25">
      <c r="A24" s="3" t="s">
        <v>144</v>
      </c>
      <c r="C24" s="4">
        <v>1356010506305</v>
      </c>
      <c r="E24" s="6">
        <v>2485813799</v>
      </c>
      <c r="F24" s="6"/>
      <c r="G24" s="6">
        <v>1358486537935</v>
      </c>
      <c r="I24" s="4">
        <f t="shared" si="0"/>
        <v>9782169</v>
      </c>
      <c r="K24" s="1">
        <v>2.7502819949941008E-8</v>
      </c>
    </row>
    <row r="25" spans="1:11" ht="21" x14ac:dyDescent="0.25">
      <c r="A25" s="3" t="s">
        <v>145</v>
      </c>
      <c r="C25" s="4">
        <v>4000000000000</v>
      </c>
      <c r="E25" s="6">
        <v>0</v>
      </c>
      <c r="F25" s="6"/>
      <c r="G25" s="6">
        <v>0</v>
      </c>
      <c r="I25" s="4">
        <f t="shared" si="0"/>
        <v>4000000000000</v>
      </c>
      <c r="K25" s="1">
        <v>1.1246102965483834E-2</v>
      </c>
    </row>
    <row r="26" spans="1:11" ht="21" x14ac:dyDescent="0.25">
      <c r="A26" s="3" t="s">
        <v>138</v>
      </c>
      <c r="C26" s="4">
        <v>3250000000000</v>
      </c>
      <c r="E26" s="6">
        <v>0</v>
      </c>
      <c r="F26" s="6"/>
      <c r="G26" s="6">
        <v>0</v>
      </c>
      <c r="I26" s="4">
        <f t="shared" si="0"/>
        <v>3250000000000</v>
      </c>
      <c r="K26" s="1">
        <v>9.1374586594556145E-3</v>
      </c>
    </row>
    <row r="27" spans="1:11" ht="21" x14ac:dyDescent="0.25">
      <c r="A27" s="3" t="s">
        <v>146</v>
      </c>
      <c r="C27" s="4">
        <v>4150000000000</v>
      </c>
      <c r="E27" s="6">
        <v>0</v>
      </c>
      <c r="F27" s="6"/>
      <c r="G27" s="6">
        <v>0</v>
      </c>
      <c r="I27" s="4">
        <f t="shared" si="0"/>
        <v>4150000000000</v>
      </c>
      <c r="K27" s="1">
        <v>1.1667831826689477E-2</v>
      </c>
    </row>
    <row r="28" spans="1:11" ht="21" x14ac:dyDescent="0.25">
      <c r="A28" s="3" t="s">
        <v>136</v>
      </c>
      <c r="C28" s="4">
        <v>1350000000000</v>
      </c>
      <c r="E28" s="6">
        <v>0</v>
      </c>
      <c r="F28" s="6"/>
      <c r="G28" s="6">
        <v>0</v>
      </c>
      <c r="I28" s="4">
        <f t="shared" si="0"/>
        <v>1350000000000</v>
      </c>
      <c r="K28" s="1">
        <v>3.7955597508507939E-3</v>
      </c>
    </row>
    <row r="29" spans="1:11" ht="21" x14ac:dyDescent="0.25">
      <c r="A29" s="3" t="s">
        <v>139</v>
      </c>
      <c r="C29" s="4">
        <v>860000000000</v>
      </c>
      <c r="E29" s="6">
        <v>0</v>
      </c>
      <c r="F29" s="6"/>
      <c r="G29" s="6">
        <v>0</v>
      </c>
      <c r="I29" s="4">
        <f t="shared" si="0"/>
        <v>860000000000</v>
      </c>
      <c r="K29" s="1">
        <v>2.4179121375790245E-3</v>
      </c>
    </row>
    <row r="30" spans="1:11" ht="21" x14ac:dyDescent="0.25">
      <c r="A30" s="3" t="s">
        <v>141</v>
      </c>
      <c r="C30" s="4">
        <v>1800000000000</v>
      </c>
      <c r="E30" s="6">
        <v>0</v>
      </c>
      <c r="F30" s="6"/>
      <c r="G30" s="6">
        <v>0</v>
      </c>
      <c r="I30" s="4">
        <f t="shared" si="0"/>
        <v>1800000000000</v>
      </c>
      <c r="K30" s="1">
        <v>5.0607463344677249E-3</v>
      </c>
    </row>
    <row r="31" spans="1:11" ht="21" x14ac:dyDescent="0.25">
      <c r="A31" s="3" t="s">
        <v>139</v>
      </c>
      <c r="C31" s="4">
        <v>1850000000000</v>
      </c>
      <c r="E31" s="6">
        <v>0</v>
      </c>
      <c r="F31" s="6"/>
      <c r="G31" s="6">
        <v>0</v>
      </c>
      <c r="I31" s="4">
        <f t="shared" si="0"/>
        <v>1850000000000</v>
      </c>
      <c r="K31" s="1">
        <v>5.2013226215362734E-3</v>
      </c>
    </row>
    <row r="32" spans="1:11" ht="21" x14ac:dyDescent="0.25">
      <c r="A32" s="3" t="s">
        <v>139</v>
      </c>
      <c r="C32" s="4">
        <v>5000000000000</v>
      </c>
      <c r="E32" s="6">
        <v>0</v>
      </c>
      <c r="F32" s="6"/>
      <c r="G32" s="6">
        <v>0</v>
      </c>
      <c r="I32" s="4">
        <f t="shared" si="0"/>
        <v>5000000000000</v>
      </c>
      <c r="K32" s="1">
        <v>1.4057628706854793E-2</v>
      </c>
    </row>
    <row r="33" spans="1:11" ht="21" x14ac:dyDescent="0.25">
      <c r="A33" s="3" t="s">
        <v>139</v>
      </c>
      <c r="C33" s="4">
        <v>4500000000000</v>
      </c>
      <c r="E33" s="6">
        <v>0</v>
      </c>
      <c r="F33" s="6"/>
      <c r="G33" s="6">
        <v>0</v>
      </c>
      <c r="I33" s="4">
        <f t="shared" si="0"/>
        <v>4500000000000</v>
      </c>
      <c r="K33" s="1">
        <v>1.2651865836169313E-2</v>
      </c>
    </row>
    <row r="34" spans="1:11" ht="21" x14ac:dyDescent="0.25">
      <c r="A34" s="3" t="s">
        <v>139</v>
      </c>
      <c r="C34" s="4">
        <v>3700000000000</v>
      </c>
      <c r="E34" s="6">
        <v>0</v>
      </c>
      <c r="F34" s="6"/>
      <c r="G34" s="6">
        <v>0</v>
      </c>
      <c r="I34" s="4">
        <f t="shared" si="0"/>
        <v>3700000000000</v>
      </c>
      <c r="K34" s="1">
        <v>1.0402645243072547E-2</v>
      </c>
    </row>
    <row r="35" spans="1:11" ht="21" x14ac:dyDescent="0.25">
      <c r="A35" s="3" t="s">
        <v>136</v>
      </c>
      <c r="C35" s="4">
        <v>2250000000000</v>
      </c>
      <c r="E35" s="6">
        <v>0</v>
      </c>
      <c r="F35" s="6"/>
      <c r="G35" s="6">
        <v>0</v>
      </c>
      <c r="I35" s="4">
        <f t="shared" si="0"/>
        <v>2250000000000</v>
      </c>
      <c r="K35" s="1">
        <v>6.3259329180846563E-3</v>
      </c>
    </row>
    <row r="36" spans="1:11" ht="21" x14ac:dyDescent="0.25">
      <c r="A36" s="3" t="s">
        <v>147</v>
      </c>
      <c r="C36" s="4">
        <v>500000000000</v>
      </c>
      <c r="E36" s="6">
        <v>0</v>
      </c>
      <c r="F36" s="6"/>
      <c r="G36" s="6">
        <v>0</v>
      </c>
      <c r="I36" s="4">
        <f t="shared" si="0"/>
        <v>500000000000</v>
      </c>
      <c r="K36" s="1">
        <v>1.4057628706854793E-3</v>
      </c>
    </row>
    <row r="37" spans="1:11" ht="21" x14ac:dyDescent="0.25">
      <c r="A37" s="3" t="s">
        <v>139</v>
      </c>
      <c r="C37" s="4">
        <v>4600000000000</v>
      </c>
      <c r="E37" s="6">
        <v>0</v>
      </c>
      <c r="F37" s="6"/>
      <c r="G37" s="6">
        <v>0</v>
      </c>
      <c r="I37" s="4">
        <f t="shared" si="0"/>
        <v>4600000000000</v>
      </c>
      <c r="K37" s="1">
        <v>1.293301841030641E-2</v>
      </c>
    </row>
    <row r="38" spans="1:11" ht="21" x14ac:dyDescent="0.25">
      <c r="A38" s="3" t="s">
        <v>136</v>
      </c>
      <c r="C38" s="4">
        <v>900000000000</v>
      </c>
      <c r="E38" s="6">
        <v>0</v>
      </c>
      <c r="F38" s="6"/>
      <c r="G38" s="6">
        <v>0</v>
      </c>
      <c r="I38" s="4">
        <f t="shared" si="0"/>
        <v>900000000000</v>
      </c>
      <c r="K38" s="1">
        <v>2.5303731672338624E-3</v>
      </c>
    </row>
    <row r="39" spans="1:11" ht="21" x14ac:dyDescent="0.25">
      <c r="A39" s="3" t="s">
        <v>142</v>
      </c>
      <c r="C39" s="4">
        <v>2790000000000</v>
      </c>
      <c r="E39" s="6">
        <v>0</v>
      </c>
      <c r="F39" s="6"/>
      <c r="G39" s="6">
        <v>0</v>
      </c>
      <c r="I39" s="4">
        <f t="shared" si="0"/>
        <v>2790000000000</v>
      </c>
      <c r="K39" s="1">
        <v>7.8441568184249733E-3</v>
      </c>
    </row>
    <row r="40" spans="1:11" ht="21" x14ac:dyDescent="0.25">
      <c r="A40" s="3" t="s">
        <v>141</v>
      </c>
      <c r="C40" s="4">
        <v>2000000000000</v>
      </c>
      <c r="E40" s="6">
        <v>0</v>
      </c>
      <c r="F40" s="6"/>
      <c r="G40" s="6">
        <v>0</v>
      </c>
      <c r="I40" s="4">
        <f t="shared" si="0"/>
        <v>2000000000000</v>
      </c>
      <c r="K40" s="1">
        <v>5.6230514827419172E-3</v>
      </c>
    </row>
    <row r="41" spans="1:11" ht="21" x14ac:dyDescent="0.25">
      <c r="A41" s="3" t="s">
        <v>147</v>
      </c>
      <c r="C41" s="4">
        <v>400000000000</v>
      </c>
      <c r="E41" s="6">
        <v>0</v>
      </c>
      <c r="F41" s="6"/>
      <c r="G41" s="6">
        <v>0</v>
      </c>
      <c r="I41" s="4">
        <f t="shared" si="0"/>
        <v>400000000000</v>
      </c>
      <c r="K41" s="1">
        <v>1.1246102965483834E-3</v>
      </c>
    </row>
    <row r="42" spans="1:11" ht="21" x14ac:dyDescent="0.25">
      <c r="A42" s="3" t="s">
        <v>136</v>
      </c>
      <c r="C42" s="4">
        <v>1000000000000</v>
      </c>
      <c r="E42" s="6">
        <v>0</v>
      </c>
      <c r="F42" s="6"/>
      <c r="G42" s="6">
        <v>0</v>
      </c>
      <c r="I42" s="4">
        <f t="shared" si="0"/>
        <v>1000000000000</v>
      </c>
      <c r="K42" s="1">
        <v>2.8115257413709586E-3</v>
      </c>
    </row>
    <row r="43" spans="1:11" ht="21" x14ac:dyDescent="0.25">
      <c r="A43" s="3" t="s">
        <v>145</v>
      </c>
      <c r="C43" s="4">
        <v>250000000000</v>
      </c>
      <c r="E43" s="6">
        <v>0</v>
      </c>
      <c r="F43" s="6"/>
      <c r="G43" s="6">
        <v>0</v>
      </c>
      <c r="I43" s="4">
        <f t="shared" si="0"/>
        <v>250000000000</v>
      </c>
      <c r="K43" s="1">
        <v>7.0288143534273965E-4</v>
      </c>
    </row>
    <row r="44" spans="1:11" ht="21" x14ac:dyDescent="0.25">
      <c r="A44" s="3" t="s">
        <v>132</v>
      </c>
      <c r="C44" s="4">
        <v>8000000000000</v>
      </c>
      <c r="E44" s="6">
        <v>0</v>
      </c>
      <c r="F44" s="6"/>
      <c r="G44" s="6">
        <v>6380000000000</v>
      </c>
      <c r="I44" s="4">
        <f t="shared" si="0"/>
        <v>1620000000000</v>
      </c>
      <c r="K44" s="1">
        <v>4.5546717010209528E-3</v>
      </c>
    </row>
    <row r="45" spans="1:11" ht="21" x14ac:dyDescent="0.25">
      <c r="A45" s="3" t="s">
        <v>136</v>
      </c>
      <c r="C45" s="4">
        <v>1650000000000</v>
      </c>
      <c r="E45" s="6">
        <v>0</v>
      </c>
      <c r="F45" s="6"/>
      <c r="G45" s="6">
        <v>0</v>
      </c>
      <c r="I45" s="4">
        <f t="shared" si="0"/>
        <v>1650000000000</v>
      </c>
      <c r="K45" s="1">
        <v>4.6390174732620819E-3</v>
      </c>
    </row>
    <row r="46" spans="1:11" ht="21" x14ac:dyDescent="0.25">
      <c r="A46" s="3" t="s">
        <v>132</v>
      </c>
      <c r="C46" s="4">
        <v>3400000000000</v>
      </c>
      <c r="E46" s="6">
        <v>0</v>
      </c>
      <c r="F46" s="6"/>
      <c r="G46" s="6">
        <v>0</v>
      </c>
      <c r="I46" s="4">
        <f t="shared" si="0"/>
        <v>3400000000000</v>
      </c>
      <c r="K46" s="1">
        <v>9.5591875206612591E-3</v>
      </c>
    </row>
    <row r="47" spans="1:11" ht="21" x14ac:dyDescent="0.25">
      <c r="A47" s="3" t="s">
        <v>132</v>
      </c>
      <c r="C47" s="4">
        <v>700000000000</v>
      </c>
      <c r="E47" s="6">
        <v>0</v>
      </c>
      <c r="F47" s="6"/>
      <c r="G47" s="6">
        <v>0</v>
      </c>
      <c r="I47" s="4">
        <f t="shared" si="0"/>
        <v>700000000000</v>
      </c>
      <c r="K47" s="1">
        <v>1.968068018959671E-3</v>
      </c>
    </row>
    <row r="48" spans="1:11" ht="21" x14ac:dyDescent="0.25">
      <c r="A48" s="3" t="s">
        <v>141</v>
      </c>
      <c r="C48" s="4">
        <v>5700000000000</v>
      </c>
      <c r="E48" s="6">
        <v>0</v>
      </c>
      <c r="F48" s="6"/>
      <c r="G48" s="6">
        <v>0</v>
      </c>
      <c r="I48" s="4">
        <f t="shared" si="0"/>
        <v>5700000000000</v>
      </c>
      <c r="K48" s="1">
        <v>1.6025696725814463E-2</v>
      </c>
    </row>
    <row r="49" spans="1:11" ht="21" x14ac:dyDescent="0.25">
      <c r="A49" s="3" t="s">
        <v>140</v>
      </c>
      <c r="C49" s="4">
        <v>10000000000000</v>
      </c>
      <c r="E49" s="6">
        <v>0</v>
      </c>
      <c r="F49" s="6"/>
      <c r="G49" s="6">
        <v>0</v>
      </c>
      <c r="I49" s="4">
        <f t="shared" si="0"/>
        <v>10000000000000</v>
      </c>
      <c r="K49" s="1">
        <v>2.8115257413709585E-2</v>
      </c>
    </row>
    <row r="50" spans="1:11" ht="21" x14ac:dyDescent="0.25">
      <c r="A50" s="3" t="s">
        <v>132</v>
      </c>
      <c r="C50" s="4">
        <v>15800000000000</v>
      </c>
      <c r="E50" s="6">
        <v>0</v>
      </c>
      <c r="F50" s="6"/>
      <c r="G50" s="6">
        <v>5800000000000</v>
      </c>
      <c r="I50" s="4">
        <f t="shared" si="0"/>
        <v>10000000000000</v>
      </c>
      <c r="K50" s="1">
        <v>2.8115257413709585E-2</v>
      </c>
    </row>
    <row r="51" spans="1:11" ht="21" x14ac:dyDescent="0.25">
      <c r="A51" s="3" t="s">
        <v>136</v>
      </c>
      <c r="C51" s="4">
        <v>280000000000</v>
      </c>
      <c r="E51" s="6">
        <v>0</v>
      </c>
      <c r="F51" s="6"/>
      <c r="G51" s="6">
        <v>0</v>
      </c>
      <c r="I51" s="4">
        <f t="shared" si="0"/>
        <v>280000000000</v>
      </c>
      <c r="K51" s="1">
        <v>7.8722720758386832E-4</v>
      </c>
    </row>
    <row r="52" spans="1:11" ht="21" x14ac:dyDescent="0.25">
      <c r="A52" s="3" t="s">
        <v>136</v>
      </c>
      <c r="C52" s="4">
        <v>3000000000000</v>
      </c>
      <c r="E52" s="6">
        <v>0</v>
      </c>
      <c r="F52" s="6"/>
      <c r="G52" s="6">
        <v>0</v>
      </c>
      <c r="I52" s="4">
        <f t="shared" si="0"/>
        <v>3000000000000</v>
      </c>
      <c r="K52" s="1">
        <v>8.4345772241128762E-3</v>
      </c>
    </row>
    <row r="53" spans="1:11" ht="21" x14ac:dyDescent="0.25">
      <c r="A53" s="3" t="s">
        <v>141</v>
      </c>
      <c r="C53" s="4">
        <v>700000000000</v>
      </c>
      <c r="E53" s="6">
        <v>0</v>
      </c>
      <c r="F53" s="6"/>
      <c r="G53" s="6">
        <v>0</v>
      </c>
      <c r="I53" s="4">
        <f t="shared" si="0"/>
        <v>700000000000</v>
      </c>
      <c r="K53" s="1">
        <v>1.968068018959671E-3</v>
      </c>
    </row>
    <row r="54" spans="1:11" ht="21" x14ac:dyDescent="0.25">
      <c r="A54" s="3" t="s">
        <v>132</v>
      </c>
      <c r="C54" s="4">
        <v>1900000000000</v>
      </c>
      <c r="E54" s="6">
        <v>0</v>
      </c>
      <c r="F54" s="6"/>
      <c r="G54" s="6">
        <v>0</v>
      </c>
      <c r="I54" s="4">
        <f t="shared" si="0"/>
        <v>1900000000000</v>
      </c>
      <c r="K54" s="1">
        <v>5.341898908604821E-3</v>
      </c>
    </row>
    <row r="55" spans="1:11" ht="21" x14ac:dyDescent="0.25">
      <c r="A55" s="3" t="s">
        <v>132</v>
      </c>
      <c r="C55" s="4">
        <v>300000000000</v>
      </c>
      <c r="E55" s="6">
        <v>0</v>
      </c>
      <c r="F55" s="6"/>
      <c r="G55" s="6">
        <v>0</v>
      </c>
      <c r="I55" s="4">
        <f t="shared" si="0"/>
        <v>300000000000</v>
      </c>
      <c r="K55" s="1">
        <v>8.4345772241128751E-4</v>
      </c>
    </row>
    <row r="56" spans="1:11" ht="21" x14ac:dyDescent="0.25">
      <c r="A56" s="3" t="s">
        <v>132</v>
      </c>
      <c r="C56" s="4">
        <v>3900000000000</v>
      </c>
      <c r="E56" s="6">
        <v>0</v>
      </c>
      <c r="F56" s="6"/>
      <c r="G56" s="6">
        <v>0</v>
      </c>
      <c r="I56" s="4">
        <f t="shared" si="0"/>
        <v>3900000000000</v>
      </c>
      <c r="K56" s="1">
        <v>1.0964950391346737E-2</v>
      </c>
    </row>
    <row r="57" spans="1:11" ht="21" x14ac:dyDescent="0.25">
      <c r="A57" s="3" t="s">
        <v>136</v>
      </c>
      <c r="C57" s="4">
        <v>1450000000000</v>
      </c>
      <c r="E57" s="6">
        <v>0</v>
      </c>
      <c r="F57" s="6"/>
      <c r="G57" s="6">
        <v>0</v>
      </c>
      <c r="I57" s="4">
        <f t="shared" si="0"/>
        <v>1450000000000</v>
      </c>
      <c r="K57" s="1">
        <v>4.0767123249878896E-3</v>
      </c>
    </row>
    <row r="58" spans="1:11" ht="21" x14ac:dyDescent="0.25">
      <c r="A58" s="3" t="s">
        <v>143</v>
      </c>
      <c r="C58" s="4">
        <v>2500000000000</v>
      </c>
      <c r="E58" s="6">
        <v>0</v>
      </c>
      <c r="F58" s="6"/>
      <c r="G58" s="6">
        <v>0</v>
      </c>
      <c r="I58" s="4">
        <f t="shared" si="0"/>
        <v>2500000000000</v>
      </c>
      <c r="K58" s="1">
        <v>7.0288143534273963E-3</v>
      </c>
    </row>
    <row r="59" spans="1:11" ht="21" x14ac:dyDescent="0.25">
      <c r="A59" s="3" t="s">
        <v>148</v>
      </c>
      <c r="C59" s="4">
        <v>0</v>
      </c>
      <c r="E59" s="6">
        <v>6500000000000</v>
      </c>
      <c r="F59" s="6"/>
      <c r="G59" s="6">
        <v>0</v>
      </c>
      <c r="I59" s="4">
        <f t="shared" si="0"/>
        <v>6500000000000</v>
      </c>
      <c r="K59" s="1">
        <v>1.8274917318911229E-2</v>
      </c>
    </row>
    <row r="60" spans="1:11" ht="21" x14ac:dyDescent="0.25">
      <c r="A60" s="3" t="s">
        <v>136</v>
      </c>
      <c r="C60" s="4">
        <v>0</v>
      </c>
      <c r="E60" s="6">
        <v>4850000000000</v>
      </c>
      <c r="F60" s="6"/>
      <c r="G60" s="6">
        <v>0</v>
      </c>
      <c r="I60" s="4">
        <f t="shared" si="0"/>
        <v>4850000000000</v>
      </c>
      <c r="K60" s="1">
        <v>1.3635899845649148E-2</v>
      </c>
    </row>
    <row r="61" spans="1:11" ht="21" x14ac:dyDescent="0.25">
      <c r="A61" s="3" t="s">
        <v>132</v>
      </c>
      <c r="C61" s="4">
        <v>0</v>
      </c>
      <c r="E61" s="6">
        <v>450000000000</v>
      </c>
      <c r="F61" s="6"/>
      <c r="G61" s="6">
        <v>0</v>
      </c>
      <c r="I61" s="4">
        <f t="shared" si="0"/>
        <v>450000000000</v>
      </c>
      <c r="K61" s="1">
        <v>1.2651865836169312E-3</v>
      </c>
    </row>
    <row r="62" spans="1:11" ht="21" x14ac:dyDescent="0.25">
      <c r="A62" s="3" t="s">
        <v>137</v>
      </c>
      <c r="C62" s="4">
        <v>0</v>
      </c>
      <c r="E62" s="6">
        <v>2500000000000</v>
      </c>
      <c r="F62" s="6"/>
      <c r="G62" s="6">
        <v>0</v>
      </c>
      <c r="I62" s="4">
        <f t="shared" si="0"/>
        <v>2500000000000</v>
      </c>
      <c r="K62" s="1">
        <v>7.0288143534273963E-3</v>
      </c>
    </row>
    <row r="63" spans="1:11" ht="21" x14ac:dyDescent="0.25">
      <c r="A63" s="3" t="s">
        <v>137</v>
      </c>
      <c r="C63" s="4">
        <v>0</v>
      </c>
      <c r="E63" s="6">
        <v>300000000000</v>
      </c>
      <c r="F63" s="6"/>
      <c r="G63" s="6">
        <v>0</v>
      </c>
      <c r="I63" s="4">
        <f t="shared" si="0"/>
        <v>300000000000</v>
      </c>
      <c r="K63" s="1">
        <v>8.4345772241128751E-4</v>
      </c>
    </row>
    <row r="64" spans="1:11" ht="21" x14ac:dyDescent="0.25">
      <c r="A64" s="3" t="s">
        <v>137</v>
      </c>
      <c r="C64" s="4">
        <v>0</v>
      </c>
      <c r="E64" s="6">
        <v>300000000000</v>
      </c>
      <c r="F64" s="6"/>
      <c r="G64" s="6">
        <v>0</v>
      </c>
      <c r="I64" s="4">
        <f t="shared" si="0"/>
        <v>300000000000</v>
      </c>
      <c r="K64" s="1">
        <v>8.4345772241128751E-4</v>
      </c>
    </row>
    <row r="65" spans="1:11" ht="21" x14ac:dyDescent="0.25">
      <c r="A65" s="3" t="s">
        <v>143</v>
      </c>
      <c r="C65" s="4">
        <v>0</v>
      </c>
      <c r="E65" s="6">
        <v>450000000000</v>
      </c>
      <c r="F65" s="6"/>
      <c r="G65" s="6">
        <v>0</v>
      </c>
      <c r="I65" s="4">
        <f t="shared" si="0"/>
        <v>450000000000</v>
      </c>
      <c r="K65" s="1">
        <v>1.2651865836169312E-3</v>
      </c>
    </row>
    <row r="66" spans="1:11" ht="21" x14ac:dyDescent="0.25">
      <c r="A66" s="3" t="s">
        <v>138</v>
      </c>
      <c r="C66" s="4">
        <v>0</v>
      </c>
      <c r="E66" s="6">
        <v>3100000000000</v>
      </c>
      <c r="F66" s="6"/>
      <c r="G66" s="6">
        <v>0</v>
      </c>
      <c r="I66" s="4">
        <f t="shared" si="0"/>
        <v>3100000000000</v>
      </c>
      <c r="K66" s="1">
        <v>8.7157297982499715E-3</v>
      </c>
    </row>
    <row r="67" spans="1:11" ht="21" x14ac:dyDescent="0.25">
      <c r="A67" s="3" t="s">
        <v>141</v>
      </c>
      <c r="C67" s="4">
        <v>0</v>
      </c>
      <c r="E67" s="6">
        <v>1590000000000</v>
      </c>
      <c r="F67" s="6"/>
      <c r="G67" s="6">
        <v>0</v>
      </c>
      <c r="I67" s="4">
        <f t="shared" si="0"/>
        <v>1590000000000</v>
      </c>
      <c r="K67" s="1">
        <v>4.4703259287798237E-3</v>
      </c>
    </row>
    <row r="68" spans="1:11" ht="21" x14ac:dyDescent="0.25">
      <c r="A68" s="3" t="s">
        <v>140</v>
      </c>
      <c r="C68" s="4">
        <v>0</v>
      </c>
      <c r="E68" s="6">
        <v>3675000000000</v>
      </c>
      <c r="F68" s="6"/>
      <c r="G68" s="6">
        <v>0</v>
      </c>
      <c r="I68" s="4">
        <f t="shared" si="0"/>
        <v>3675000000000</v>
      </c>
      <c r="K68" s="1">
        <v>1.0332357099538272E-2</v>
      </c>
    </row>
    <row r="69" spans="1:11" ht="21.75" thickBot="1" x14ac:dyDescent="0.3">
      <c r="A69" s="3" t="s">
        <v>148</v>
      </c>
      <c r="C69" s="4">
        <v>0</v>
      </c>
      <c r="E69" s="6">
        <v>450000000000</v>
      </c>
      <c r="F69" s="6"/>
      <c r="G69" s="6">
        <v>0</v>
      </c>
      <c r="I69" s="4">
        <f t="shared" si="0"/>
        <v>450000000000</v>
      </c>
      <c r="K69" s="1">
        <v>1.2651865836169312E-3</v>
      </c>
    </row>
    <row r="70" spans="1:11" s="22" customFormat="1" ht="21.75" thickBot="1" x14ac:dyDescent="0.3">
      <c r="A70" s="22" t="s">
        <v>27</v>
      </c>
      <c r="C70" s="23">
        <f>SUM(C8:C69)</f>
        <v>119767934592390</v>
      </c>
      <c r="E70" s="23">
        <f>SUM(E8:E69)</f>
        <v>101526904683463</v>
      </c>
      <c r="G70" s="23">
        <f>SUM(G8:G69)</f>
        <v>92233744334887</v>
      </c>
      <c r="I70" s="23">
        <f>SUM(I8:I69)</f>
        <v>129061094940966</v>
      </c>
      <c r="K70" s="24">
        <f>SUM(K8:K69)</f>
        <v>0.3628585906360472</v>
      </c>
    </row>
    <row r="74" spans="1:11" x14ac:dyDescent="0.25">
      <c r="K74" s="4"/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9"/>
  <sheetViews>
    <sheetView rightToLeft="1" workbookViewId="0">
      <selection activeCell="G15" sqref="G15"/>
    </sheetView>
  </sheetViews>
  <sheetFormatPr defaultRowHeight="18.75" x14ac:dyDescent="0.25"/>
  <cols>
    <col min="1" max="1" width="29.140625" style="21" bestFit="1" customWidth="1"/>
    <col min="2" max="2" width="1" style="21" customWidth="1"/>
    <col min="3" max="3" width="24.42578125" style="21" customWidth="1"/>
    <col min="4" max="4" width="1" style="21" customWidth="1"/>
    <col min="5" max="5" width="25.7109375" style="21" customWidth="1"/>
    <col min="6" max="6" width="1" style="21" customWidth="1"/>
    <col min="7" max="7" width="34.28515625" style="21" bestFit="1" customWidth="1"/>
    <col min="8" max="8" width="1" style="21" customWidth="1"/>
    <col min="9" max="9" width="9.140625" style="21" customWidth="1"/>
    <col min="10" max="16384" width="9.140625" style="21"/>
  </cols>
  <sheetData>
    <row r="2" spans="1:7" ht="26.25" x14ac:dyDescent="0.2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</row>
    <row r="3" spans="1:7" ht="26.25" x14ac:dyDescent="0.25">
      <c r="A3" s="19" t="s">
        <v>149</v>
      </c>
      <c r="B3" s="19" t="s">
        <v>149</v>
      </c>
      <c r="C3" s="19" t="s">
        <v>149</v>
      </c>
      <c r="D3" s="19" t="s">
        <v>149</v>
      </c>
      <c r="E3" s="19" t="s">
        <v>149</v>
      </c>
      <c r="F3" s="19" t="s">
        <v>149</v>
      </c>
      <c r="G3" s="19" t="s">
        <v>149</v>
      </c>
    </row>
    <row r="4" spans="1:7" ht="26.25" x14ac:dyDescent="0.2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</row>
    <row r="6" spans="1:7" ht="26.25" x14ac:dyDescent="0.25">
      <c r="A6" s="20" t="s">
        <v>153</v>
      </c>
      <c r="C6" s="20" t="s">
        <v>129</v>
      </c>
      <c r="E6" s="20" t="s">
        <v>201</v>
      </c>
      <c r="G6" s="20" t="s">
        <v>13</v>
      </c>
    </row>
    <row r="7" spans="1:7" ht="21" x14ac:dyDescent="0.25">
      <c r="A7" s="22" t="s">
        <v>210</v>
      </c>
      <c r="C7" s="32">
        <f>+'سرمایه‌گذاری در سهام'!I16</f>
        <v>525616385574</v>
      </c>
      <c r="E7" s="34">
        <f>+C7/$C$12</f>
        <v>5.5459564472565129E-2</v>
      </c>
      <c r="G7" s="34">
        <v>1.4777839981276639E-3</v>
      </c>
    </row>
    <row r="8" spans="1:7" ht="21" x14ac:dyDescent="0.25">
      <c r="A8" s="22" t="s">
        <v>225</v>
      </c>
      <c r="C8" s="32">
        <f>+'سرمایه گذاری در صندوق'!I15</f>
        <v>280387148248</v>
      </c>
      <c r="E8" s="34">
        <f t="shared" ref="E8:E11" si="0">+C8/$C$12</f>
        <v>2.95845973457564E-2</v>
      </c>
      <c r="G8" s="34">
        <v>7.8831568484884706E-4</v>
      </c>
    </row>
    <row r="9" spans="1:7" ht="21" x14ac:dyDescent="0.25">
      <c r="A9" s="22" t="s">
        <v>211</v>
      </c>
      <c r="C9" s="32">
        <f>+'سرمایه‌گذاری در اوراق بهادار'!I78</f>
        <v>3716309912762</v>
      </c>
      <c r="E9" s="34">
        <f t="shared" si="0"/>
        <v>0.3921204415683881</v>
      </c>
      <c r="G9" s="34">
        <v>1.0448500982642423E-2</v>
      </c>
    </row>
    <row r="10" spans="1:7" ht="21" x14ac:dyDescent="0.25">
      <c r="A10" s="22" t="s">
        <v>212</v>
      </c>
      <c r="C10" s="32">
        <f>+'سود سپرده بانکی'!G218</f>
        <v>3353543501108</v>
      </c>
      <c r="E10" s="34">
        <f t="shared" si="0"/>
        <v>0.35384372922115931</v>
      </c>
      <c r="G10" s="34">
        <v>9.4285738781724297E-3</v>
      </c>
    </row>
    <row r="11" spans="1:7" ht="21" x14ac:dyDescent="0.25">
      <c r="A11" s="22" t="s">
        <v>224</v>
      </c>
      <c r="C11" s="32">
        <f>+'سایر درآمدها'!C11</f>
        <v>1601613540451</v>
      </c>
      <c r="E11" s="34">
        <f t="shared" si="0"/>
        <v>0.16899166739213106</v>
      </c>
      <c r="G11" s="34">
        <v>4.502977696706263E-3</v>
      </c>
    </row>
    <row r="12" spans="1:7" s="22" customFormat="1" ht="21" x14ac:dyDescent="0.25">
      <c r="A12" s="22" t="s">
        <v>27</v>
      </c>
      <c r="C12" s="23">
        <f>SUM(C7:C11)</f>
        <v>9477470488143</v>
      </c>
      <c r="E12" s="35">
        <f>SUM(E7:E11)</f>
        <v>1</v>
      </c>
      <c r="G12" s="24">
        <f>SUM(G7:G11)</f>
        <v>2.6646152240497628E-2</v>
      </c>
    </row>
    <row r="13" spans="1:7" ht="19.5" thickTop="1" x14ac:dyDescent="0.25"/>
    <row r="14" spans="1:7" x14ac:dyDescent="0.45">
      <c r="C14" s="57"/>
    </row>
    <row r="15" spans="1:7" x14ac:dyDescent="0.45">
      <c r="C15" s="58"/>
      <c r="G15" s="57"/>
    </row>
    <row r="16" spans="1:7" x14ac:dyDescent="0.45">
      <c r="C16" s="58"/>
    </row>
    <row r="17" spans="3:3" x14ac:dyDescent="0.25">
      <c r="C17" s="32"/>
    </row>
    <row r="18" spans="3:3" x14ac:dyDescent="0.25">
      <c r="C18" s="32"/>
    </row>
    <row r="19" spans="3:3" x14ac:dyDescent="0.25">
      <c r="C19" s="3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W17" sqref="W17"/>
    </sheetView>
  </sheetViews>
  <sheetFormatPr defaultRowHeight="18.75" x14ac:dyDescent="0.25"/>
  <cols>
    <col min="1" max="1" width="35.7109375" style="21" bestFit="1" customWidth="1"/>
    <col min="2" max="2" width="1" style="21" customWidth="1"/>
    <col min="3" max="3" width="22" style="21" customWidth="1"/>
    <col min="4" max="4" width="1" style="21" customWidth="1"/>
    <col min="5" max="5" width="22" style="21" customWidth="1"/>
    <col min="6" max="6" width="1" style="21" customWidth="1"/>
    <col min="7" max="7" width="9.140625" style="21" customWidth="1"/>
    <col min="8" max="16384" width="9.140625" style="21"/>
  </cols>
  <sheetData>
    <row r="2" spans="1:5" ht="26.25" x14ac:dyDescent="0.2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</row>
    <row r="3" spans="1:5" ht="26.25" x14ac:dyDescent="0.25">
      <c r="A3" s="19" t="s">
        <v>149</v>
      </c>
      <c r="B3" s="19" t="s">
        <v>149</v>
      </c>
      <c r="C3" s="19" t="s">
        <v>149</v>
      </c>
      <c r="D3" s="19" t="s">
        <v>149</v>
      </c>
      <c r="E3" s="19" t="s">
        <v>149</v>
      </c>
    </row>
    <row r="4" spans="1:5" ht="26.25" x14ac:dyDescent="0.2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</row>
    <row r="5" spans="1:5" ht="26.25" x14ac:dyDescent="0.25">
      <c r="E5" s="33" t="s">
        <v>221</v>
      </c>
    </row>
    <row r="6" spans="1:5" ht="27" thickBot="1" x14ac:dyDescent="0.3">
      <c r="A6" s="20" t="s">
        <v>208</v>
      </c>
      <c r="C6" s="20" t="s">
        <v>151</v>
      </c>
      <c r="E6" s="20" t="s">
        <v>222</v>
      </c>
    </row>
    <row r="7" spans="1:5" ht="26.25" x14ac:dyDescent="0.25">
      <c r="A7" s="20" t="s">
        <v>208</v>
      </c>
      <c r="C7" s="20" t="s">
        <v>129</v>
      </c>
      <c r="E7" s="20" t="s">
        <v>129</v>
      </c>
    </row>
    <row r="8" spans="1:5" ht="21" x14ac:dyDescent="0.25">
      <c r="A8" s="22" t="s">
        <v>208</v>
      </c>
      <c r="C8" s="32">
        <v>0</v>
      </c>
      <c r="E8" s="32">
        <v>9351214</v>
      </c>
    </row>
    <row r="9" spans="1:5" ht="21" x14ac:dyDescent="0.25">
      <c r="A9" s="22" t="s">
        <v>209</v>
      </c>
      <c r="C9" s="32">
        <v>0</v>
      </c>
      <c r="E9" s="32">
        <v>10736765873</v>
      </c>
    </row>
    <row r="10" spans="1:5" ht="21.75" thickBot="1" x14ac:dyDescent="0.3">
      <c r="A10" s="22" t="s">
        <v>223</v>
      </c>
      <c r="C10" s="32">
        <v>1601613540451</v>
      </c>
      <c r="E10" s="32">
        <v>12261512136283</v>
      </c>
    </row>
    <row r="11" spans="1:5" s="22" customFormat="1" ht="21.75" thickBot="1" x14ac:dyDescent="0.3">
      <c r="A11" s="22" t="s">
        <v>27</v>
      </c>
      <c r="C11" s="23">
        <f>SUM(C8:C10)</f>
        <v>1601613540451</v>
      </c>
      <c r="E11" s="23">
        <f>SUM(E8:E10)</f>
        <v>12272258253370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8"/>
  <sheetViews>
    <sheetView rightToLeft="1" workbookViewId="0">
      <selection activeCell="W17" sqref="W17"/>
    </sheetView>
  </sheetViews>
  <sheetFormatPr defaultRowHeight="18.75" x14ac:dyDescent="0.25"/>
  <cols>
    <col min="1" max="1" width="40.28515625" style="2" bestFit="1" customWidth="1"/>
    <col min="2" max="2" width="1" style="2" customWidth="1"/>
    <col min="3" max="3" width="20.5703125" style="2" customWidth="1"/>
    <col min="4" max="4" width="1" style="2" customWidth="1"/>
    <col min="5" max="5" width="20.5703125" style="2" customWidth="1"/>
    <col min="6" max="6" width="1" style="2" customWidth="1"/>
    <col min="7" max="7" width="20.5703125" style="2" customWidth="1"/>
    <col min="8" max="8" width="1" style="2" customWidth="1"/>
    <col min="9" max="9" width="18.85546875" style="2" bestFit="1" customWidth="1"/>
    <col min="10" max="10" width="1" style="2" customWidth="1"/>
    <col min="11" max="11" width="23" style="2" customWidth="1"/>
    <col min="12" max="12" width="1" style="2" customWidth="1"/>
    <col min="13" max="13" width="20.5703125" style="2" customWidth="1"/>
    <col min="14" max="14" width="1" style="2" customWidth="1"/>
    <col min="15" max="15" width="20.5703125" style="2" customWidth="1"/>
    <col min="16" max="16" width="1" style="2" customWidth="1"/>
    <col min="17" max="17" width="20.5703125" style="2" customWidth="1"/>
    <col min="18" max="18" width="1" style="2" customWidth="1"/>
    <col min="19" max="19" width="20.5703125" style="2" customWidth="1"/>
    <col min="20" max="20" width="1" style="2" customWidth="1"/>
    <col min="21" max="21" width="23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  <c r="T2" s="18" t="s">
        <v>0</v>
      </c>
      <c r="U2" s="18" t="s">
        <v>0</v>
      </c>
    </row>
    <row r="3" spans="1:21" ht="26.25" x14ac:dyDescent="0.25">
      <c r="A3" s="18" t="s">
        <v>149</v>
      </c>
      <c r="B3" s="18" t="s">
        <v>149</v>
      </c>
      <c r="C3" s="18" t="s">
        <v>149</v>
      </c>
      <c r="D3" s="18" t="s">
        <v>149</v>
      </c>
      <c r="E3" s="18" t="s">
        <v>149</v>
      </c>
      <c r="F3" s="18" t="s">
        <v>149</v>
      </c>
      <c r="G3" s="18" t="s">
        <v>149</v>
      </c>
      <c r="H3" s="18" t="s">
        <v>149</v>
      </c>
      <c r="I3" s="18" t="s">
        <v>149</v>
      </c>
      <c r="J3" s="18" t="s">
        <v>149</v>
      </c>
      <c r="K3" s="18" t="s">
        <v>149</v>
      </c>
      <c r="L3" s="18" t="s">
        <v>149</v>
      </c>
      <c r="M3" s="18" t="s">
        <v>149</v>
      </c>
      <c r="N3" s="18" t="s">
        <v>149</v>
      </c>
      <c r="O3" s="18" t="s">
        <v>149</v>
      </c>
      <c r="P3" s="18" t="s">
        <v>149</v>
      </c>
      <c r="Q3" s="18" t="s">
        <v>149</v>
      </c>
      <c r="R3" s="18" t="s">
        <v>149</v>
      </c>
      <c r="S3" s="18" t="s">
        <v>149</v>
      </c>
      <c r="T3" s="18" t="s">
        <v>149</v>
      </c>
      <c r="U3" s="18" t="s">
        <v>149</v>
      </c>
    </row>
    <row r="4" spans="1:21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  <c r="T4" s="18" t="s">
        <v>2</v>
      </c>
      <c r="U4" s="18" t="s">
        <v>2</v>
      </c>
    </row>
    <row r="6" spans="1:21" ht="26.25" x14ac:dyDescent="0.25">
      <c r="A6" s="17" t="s">
        <v>3</v>
      </c>
      <c r="C6" s="17" t="s">
        <v>151</v>
      </c>
      <c r="D6" s="17" t="s">
        <v>151</v>
      </c>
      <c r="E6" s="17" t="s">
        <v>151</v>
      </c>
      <c r="F6" s="17" t="s">
        <v>151</v>
      </c>
      <c r="G6" s="17" t="s">
        <v>151</v>
      </c>
      <c r="H6" s="17" t="s">
        <v>151</v>
      </c>
      <c r="I6" s="17" t="s">
        <v>151</v>
      </c>
      <c r="J6" s="17" t="s">
        <v>151</v>
      </c>
      <c r="K6" s="17" t="s">
        <v>151</v>
      </c>
      <c r="M6" s="17" t="s">
        <v>152</v>
      </c>
      <c r="N6" s="17" t="s">
        <v>152</v>
      </c>
      <c r="O6" s="17" t="s">
        <v>152</v>
      </c>
      <c r="P6" s="17" t="s">
        <v>152</v>
      </c>
      <c r="Q6" s="17" t="s">
        <v>152</v>
      </c>
      <c r="R6" s="17" t="s">
        <v>152</v>
      </c>
      <c r="S6" s="17" t="s">
        <v>152</v>
      </c>
      <c r="T6" s="17" t="s">
        <v>152</v>
      </c>
      <c r="U6" s="17" t="s">
        <v>152</v>
      </c>
    </row>
    <row r="7" spans="1:21" ht="27" thickBot="1" x14ac:dyDescent="0.3">
      <c r="A7" s="17" t="s">
        <v>3</v>
      </c>
      <c r="C7" s="17" t="s">
        <v>198</v>
      </c>
      <c r="E7" s="17" t="s">
        <v>199</v>
      </c>
      <c r="G7" s="17" t="s">
        <v>200</v>
      </c>
      <c r="I7" s="17" t="s">
        <v>129</v>
      </c>
      <c r="K7" s="17" t="s">
        <v>201</v>
      </c>
      <c r="M7" s="17" t="s">
        <v>198</v>
      </c>
      <c r="O7" s="17" t="s">
        <v>199</v>
      </c>
      <c r="Q7" s="17" t="s">
        <v>200</v>
      </c>
      <c r="S7" s="17" t="s">
        <v>129</v>
      </c>
      <c r="U7" s="17" t="s">
        <v>201</v>
      </c>
    </row>
    <row r="8" spans="1:21" ht="21" x14ac:dyDescent="0.25">
      <c r="A8" s="3" t="s">
        <v>26</v>
      </c>
      <c r="C8" s="8">
        <v>0</v>
      </c>
      <c r="D8" s="8"/>
      <c r="E8" s="8">
        <v>0</v>
      </c>
      <c r="F8" s="8"/>
      <c r="G8" s="8">
        <v>24</v>
      </c>
      <c r="H8" s="8"/>
      <c r="I8" s="8">
        <f>C8+E8+G8</f>
        <v>24</v>
      </c>
      <c r="K8" s="1">
        <f>I8/$I$16</f>
        <v>4.5660676985537222E-11</v>
      </c>
      <c r="M8" s="8">
        <v>0</v>
      </c>
      <c r="N8" s="8"/>
      <c r="O8" s="8">
        <v>0</v>
      </c>
      <c r="P8" s="8"/>
      <c r="Q8" s="8">
        <f>VLOOKUP(A8,'درآمد ناشی از فروش'!A:Q,17,0)</f>
        <v>26593</v>
      </c>
      <c r="R8" s="8"/>
      <c r="S8" s="8">
        <f>+Q8+O8+M8</f>
        <v>26593</v>
      </c>
      <c r="U8" s="1">
        <f>S8/$S$16</f>
        <v>9.7963375890729315E-9</v>
      </c>
    </row>
    <row r="9" spans="1:21" ht="21" x14ac:dyDescent="0.25">
      <c r="A9" s="3" t="s">
        <v>15</v>
      </c>
      <c r="C9" s="8">
        <v>0</v>
      </c>
      <c r="D9" s="8"/>
      <c r="E9" s="8">
        <v>-3717058840</v>
      </c>
      <c r="F9" s="8"/>
      <c r="G9" s="8">
        <v>0</v>
      </c>
      <c r="H9" s="8"/>
      <c r="I9" s="8">
        <f t="shared" ref="I9:I15" si="0">C9+E9+G9</f>
        <v>-3717058840</v>
      </c>
      <c r="K9" s="1">
        <f>I9/$I$16</f>
        <v>-7.0718092928948196E-3</v>
      </c>
      <c r="M9" s="8">
        <v>931034484</v>
      </c>
      <c r="N9" s="8"/>
      <c r="O9" s="8">
        <v>11027108667</v>
      </c>
      <c r="P9" s="8"/>
      <c r="Q9" s="8">
        <f>VLOOKUP(A9,'درآمد ناشی از فروش'!A:Q,17,0)</f>
        <v>18832195236</v>
      </c>
      <c r="R9" s="8"/>
      <c r="S9" s="8">
        <f t="shared" ref="S9:S15" si="1">+Q9+O9+M9</f>
        <v>30790338387</v>
      </c>
      <c r="U9" s="1">
        <f>S9/$S$16</f>
        <v>1.1342554406078415E-2</v>
      </c>
    </row>
    <row r="10" spans="1:21" ht="21" x14ac:dyDescent="0.25">
      <c r="A10" s="3" t="s">
        <v>181</v>
      </c>
      <c r="C10" s="8">
        <v>0</v>
      </c>
      <c r="D10" s="8"/>
      <c r="E10" s="8">
        <v>0</v>
      </c>
      <c r="F10" s="8"/>
      <c r="G10" s="8">
        <v>0</v>
      </c>
      <c r="H10" s="8"/>
      <c r="I10" s="8">
        <f t="shared" si="0"/>
        <v>0</v>
      </c>
      <c r="K10" s="1">
        <f>I10/$I$16</f>
        <v>0</v>
      </c>
      <c r="M10" s="8">
        <v>1336000000</v>
      </c>
      <c r="N10" s="8"/>
      <c r="O10" s="8">
        <v>0</v>
      </c>
      <c r="P10" s="8"/>
      <c r="Q10" s="8">
        <f>VLOOKUP(A10,'درآمد ناشی از فروش'!A:Q,17,0)</f>
        <v>-9223067115</v>
      </c>
      <c r="R10" s="8"/>
      <c r="S10" s="8">
        <f t="shared" si="1"/>
        <v>-7887067115</v>
      </c>
      <c r="U10" s="1">
        <f>S10/$S$16</f>
        <v>-2.905440230369477E-3</v>
      </c>
    </row>
    <row r="11" spans="1:21" ht="21" x14ac:dyDescent="0.25">
      <c r="A11" s="22" t="s">
        <v>278</v>
      </c>
      <c r="C11" s="8">
        <v>0</v>
      </c>
      <c r="D11" s="8"/>
      <c r="E11" s="8">
        <v>0</v>
      </c>
      <c r="F11" s="8"/>
      <c r="G11" s="8">
        <v>0</v>
      </c>
      <c r="H11" s="8"/>
      <c r="I11" s="8">
        <f t="shared" si="0"/>
        <v>0</v>
      </c>
      <c r="K11" s="1">
        <f>I11/$I$16</f>
        <v>0</v>
      </c>
      <c r="M11" s="8">
        <v>0</v>
      </c>
      <c r="N11" s="8"/>
      <c r="O11" s="8">
        <v>0</v>
      </c>
      <c r="P11" s="8"/>
      <c r="Q11" s="8">
        <v>49421220163</v>
      </c>
      <c r="R11" s="8"/>
      <c r="S11" s="8">
        <f t="shared" si="1"/>
        <v>49421220163</v>
      </c>
      <c r="U11" s="1">
        <f>S11/$S$16</f>
        <v>1.820580441396781E-2</v>
      </c>
    </row>
    <row r="12" spans="1:21" ht="21" x14ac:dyDescent="0.25">
      <c r="A12" s="3" t="s">
        <v>17</v>
      </c>
      <c r="C12" s="8">
        <v>0</v>
      </c>
      <c r="D12" s="8"/>
      <c r="E12" s="8">
        <v>192236090920</v>
      </c>
      <c r="F12" s="8"/>
      <c r="G12" s="8">
        <v>0</v>
      </c>
      <c r="H12" s="8"/>
      <c r="I12" s="8">
        <f t="shared" si="0"/>
        <v>192236090920</v>
      </c>
      <c r="K12" s="1">
        <f>I12/$I$16</f>
        <v>0.36573458551918686</v>
      </c>
      <c r="M12" s="8">
        <v>0</v>
      </c>
      <c r="N12" s="8"/>
      <c r="O12" s="8">
        <v>1340182260020</v>
      </c>
      <c r="P12" s="8"/>
      <c r="Q12" s="8">
        <f>VLOOKUP(A12,'درآمد ناشی از فروش'!A:Q,17,0)</f>
        <v>-6662</v>
      </c>
      <c r="R12" s="8"/>
      <c r="S12" s="8">
        <f t="shared" si="1"/>
        <v>1340182253358</v>
      </c>
      <c r="U12" s="1">
        <f>S12/$S$16</f>
        <v>0.49369675421274162</v>
      </c>
    </row>
    <row r="13" spans="1:21" ht="21" x14ac:dyDescent="0.25">
      <c r="A13" s="3" t="s">
        <v>22</v>
      </c>
      <c r="C13" s="8">
        <v>0</v>
      </c>
      <c r="D13" s="8"/>
      <c r="E13" s="8">
        <v>67878572421</v>
      </c>
      <c r="F13" s="8"/>
      <c r="G13" s="8">
        <v>0</v>
      </c>
      <c r="H13" s="8"/>
      <c r="I13" s="8">
        <f t="shared" si="0"/>
        <v>67878572421</v>
      </c>
      <c r="K13" s="1">
        <f>I13/$I$16</f>
        <v>0.12914089873144485</v>
      </c>
      <c r="M13" s="8">
        <v>183116510560</v>
      </c>
      <c r="N13" s="8"/>
      <c r="O13" s="8">
        <v>372284377422</v>
      </c>
      <c r="P13" s="8"/>
      <c r="Q13" s="8">
        <v>0</v>
      </c>
      <c r="R13" s="8"/>
      <c r="S13" s="8">
        <f t="shared" si="1"/>
        <v>555400887982</v>
      </c>
      <c r="U13" s="1">
        <f>S13/$S$16</f>
        <v>0.20459875139858424</v>
      </c>
    </row>
    <row r="14" spans="1:21" ht="21" x14ac:dyDescent="0.25">
      <c r="A14" s="3" t="s">
        <v>180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f t="shared" si="0"/>
        <v>0</v>
      </c>
      <c r="K14" s="1">
        <f>I14/$I$16</f>
        <v>0</v>
      </c>
      <c r="M14" s="8">
        <v>192824072364</v>
      </c>
      <c r="N14" s="8"/>
      <c r="O14" s="8">
        <v>0</v>
      </c>
      <c r="P14" s="8"/>
      <c r="Q14" s="8">
        <v>0</v>
      </c>
      <c r="R14" s="8"/>
      <c r="S14" s="8">
        <f t="shared" si="1"/>
        <v>192824072364</v>
      </c>
      <c r="U14" s="1">
        <f>S14/$S$16</f>
        <v>7.1032591590928895E-2</v>
      </c>
    </row>
    <row r="15" spans="1:21" ht="21" x14ac:dyDescent="0.25">
      <c r="A15" s="3" t="s">
        <v>21</v>
      </c>
      <c r="C15" s="8">
        <v>0</v>
      </c>
      <c r="D15" s="8"/>
      <c r="E15" s="8">
        <v>269218781049</v>
      </c>
      <c r="F15" s="8"/>
      <c r="G15" s="8">
        <v>0</v>
      </c>
      <c r="H15" s="8"/>
      <c r="I15" s="8">
        <f t="shared" si="0"/>
        <v>269218781049</v>
      </c>
      <c r="K15" s="1">
        <f>I15/$I$16</f>
        <v>0.51219632499660239</v>
      </c>
      <c r="M15" s="8">
        <v>0</v>
      </c>
      <c r="N15" s="8"/>
      <c r="O15" s="8">
        <v>553854179401</v>
      </c>
      <c r="P15" s="8"/>
      <c r="Q15" s="8">
        <v>0</v>
      </c>
      <c r="R15" s="8"/>
      <c r="S15" s="8">
        <f t="shared" si="1"/>
        <v>553854179401</v>
      </c>
      <c r="U15" s="1">
        <f>S15/$S$16</f>
        <v>0.20402897441173087</v>
      </c>
    </row>
    <row r="16" spans="1:21" s="22" customFormat="1" ht="21" x14ac:dyDescent="0.25">
      <c r="A16" s="22" t="s">
        <v>27</v>
      </c>
      <c r="C16" s="27">
        <f>SUM(C8:C15)</f>
        <v>0</v>
      </c>
      <c r="D16" s="56"/>
      <c r="E16" s="27">
        <f>SUM(E8:E15)</f>
        <v>525616385550</v>
      </c>
      <c r="F16" s="56"/>
      <c r="G16" s="27">
        <f>SUM(G8:G15)</f>
        <v>24</v>
      </c>
      <c r="H16" s="56"/>
      <c r="I16" s="27">
        <f>SUM(I8:I15)</f>
        <v>525616385574</v>
      </c>
      <c r="K16" s="24">
        <f>SUM(K8:K15)</f>
        <v>1</v>
      </c>
      <c r="M16" s="27">
        <f>SUM(M8:M15)</f>
        <v>378207617408</v>
      </c>
      <c r="N16" s="56"/>
      <c r="O16" s="27">
        <f>SUM(O8:O15)</f>
        <v>2277347925510</v>
      </c>
      <c r="P16" s="56"/>
      <c r="Q16" s="27">
        <f>SUM(Q8:Q15)</f>
        <v>59030368215</v>
      </c>
      <c r="R16" s="56"/>
      <c r="S16" s="27">
        <f>SUM(S8:S15)</f>
        <v>2714585911133</v>
      </c>
      <c r="U16" s="24">
        <f>SUM(U8:U15)</f>
        <v>0.99999999999999989</v>
      </c>
    </row>
    <row r="18" spans="3:17" x14ac:dyDescent="0.25">
      <c r="C18" s="4"/>
      <c r="E18" s="4"/>
      <c r="G18" s="4"/>
      <c r="M18" s="4"/>
      <c r="O18" s="4"/>
      <c r="Q18" s="8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سهام</vt:lpstr>
      <vt:lpstr>واحد های صندوق</vt:lpstr>
      <vt:lpstr>تبعی</vt:lpstr>
      <vt:lpstr>اوراق مشارکت</vt:lpstr>
      <vt:lpstr>تعدیل قیمت</vt:lpstr>
      <vt:lpstr>سپرده</vt:lpstr>
      <vt:lpstr>جمع درآمدها</vt:lpstr>
      <vt:lpstr>سایر درآمدها</vt:lpstr>
      <vt:lpstr>سرمایه‌گذاری در سهام</vt:lpstr>
      <vt:lpstr>سرمایه گذاری در صندوق</vt:lpstr>
      <vt:lpstr>سرمایه‌گذاری در اوراق بهادار</vt:lpstr>
      <vt:lpstr>مبالغ تخصیصی اوراق آوند</vt:lpstr>
      <vt:lpstr>درآمد سود سهام</vt:lpstr>
      <vt:lpstr>سود اوراق مشارکت</vt:lpstr>
      <vt:lpstr>سود سپرده بانکی</vt:lpstr>
      <vt:lpstr>درآمد سپرده بانکی</vt:lpstr>
      <vt:lpstr>درآمد ناشی از فروش</vt:lpstr>
      <vt:lpstr>درآمد ناشی از تغییر قیمت اوراق</vt:lpstr>
      <vt:lpstr>'مبالغ تخصیصی اوراق آوند'!Print_Area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2026-01-27T09:44:32Z</dcterms:created>
  <dcterms:modified xsi:type="dcterms:W3CDTF">2026-01-27T09:44:32Z</dcterms:modified>
</cp:coreProperties>
</file>