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11\"/>
    </mc:Choice>
  </mc:AlternateContent>
  <xr:revisionPtr revIDLastSave="0" documentId="13_ncr:1_{67DBD2CB-AC8D-436E-B205-BAF1385CB065}" xr6:coauthVersionLast="47" xr6:coauthVersionMax="47" xr10:uidLastSave="{00000000-0000-0000-0000-000000000000}"/>
  <bookViews>
    <workbookView xWindow="-120" yWindow="-120" windowWidth="29040" windowHeight="15720" tabRatio="829" xr2:uid="{00000000-000D-0000-FFFF-FFFF00000000}"/>
  </bookViews>
  <sheets>
    <sheet name="سهام" sheetId="1" r:id="rId1"/>
    <sheet name="واحد های صندوق" sheetId="16" r:id="rId2"/>
    <sheet name="تبعی" sheetId="2" r:id="rId3"/>
    <sheet name="اوراق مشارکت" sheetId="3" r:id="rId4"/>
    <sheet name="تعدیل قیمت" sheetId="4" r:id="rId5"/>
    <sheet name="سپرده" sheetId="6" r:id="rId6"/>
    <sheet name="جمع درآمدها" sheetId="15" r:id="rId7"/>
    <sheet name="سایر درآمدها" sheetId="14" r:id="rId8"/>
    <sheet name="سرمایه‌گذاری در سهام" sheetId="11" r:id="rId9"/>
    <sheet name="سرمایه‌گذاری در صندوق" sheetId="19" r:id="rId10"/>
    <sheet name="سرمایه‌گذاری در اوراق بهادار" sheetId="12" r:id="rId11"/>
    <sheet name="مبالغ تخصیصی اوراق آوند" sheetId="18" r:id="rId12"/>
    <sheet name="درآمد سود سهام" sheetId="8" r:id="rId13"/>
    <sheet name="سود اوراق مشارکت" sheetId="7" r:id="rId14"/>
    <sheet name="سود سپرده بانکی" sheetId="17" r:id="rId15"/>
    <sheet name="درآمد سپرده بانکی" sheetId="13" r:id="rId16"/>
    <sheet name="درآمد ناشی از فروش" sheetId="10" r:id="rId17"/>
    <sheet name="درآمد ناشی از تغییر قیمت اوراق" sheetId="9" r:id="rId18"/>
  </sheets>
  <definedNames>
    <definedName name="_xlnm.Print_Area" localSheetId="11">'مبالغ تخصیصی اوراق آوند'!$A$1:$H$30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3" i="1" l="1"/>
  <c r="Y15" i="16"/>
  <c r="Y65" i="3"/>
  <c r="K88" i="6"/>
  <c r="G12" i="15"/>
  <c r="C11" i="15"/>
  <c r="E11" i="14"/>
  <c r="C11" i="14"/>
  <c r="C10" i="15"/>
  <c r="C9" i="15"/>
  <c r="C8" i="15"/>
  <c r="C7" i="15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Q69" i="12"/>
  <c r="Q70" i="12"/>
  <c r="Q71" i="12"/>
  <c r="Q72" i="12"/>
  <c r="Q73" i="12"/>
  <c r="Q74" i="12"/>
  <c r="Q75" i="12"/>
  <c r="Q76" i="12"/>
  <c r="Q77" i="12"/>
  <c r="Q78" i="12"/>
  <c r="Q79" i="12"/>
  <c r="Q80" i="12"/>
  <c r="Q81" i="12"/>
  <c r="Q82" i="12"/>
  <c r="Q83" i="12"/>
  <c r="Q84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" i="12"/>
  <c r="U15" i="19"/>
  <c r="U9" i="19"/>
  <c r="U10" i="19"/>
  <c r="U11" i="19"/>
  <c r="U12" i="19"/>
  <c r="U13" i="19"/>
  <c r="U14" i="19"/>
  <c r="U8" i="19"/>
  <c r="K15" i="19"/>
  <c r="K9" i="19"/>
  <c r="K10" i="19"/>
  <c r="K11" i="19"/>
  <c r="K12" i="19"/>
  <c r="K13" i="19"/>
  <c r="K14" i="19"/>
  <c r="K8" i="19"/>
  <c r="S9" i="19"/>
  <c r="S10" i="19"/>
  <c r="S11" i="19"/>
  <c r="S12" i="19"/>
  <c r="S13" i="19"/>
  <c r="S14" i="19"/>
  <c r="S8" i="19"/>
  <c r="I9" i="19"/>
  <c r="I10" i="19"/>
  <c r="I11" i="19"/>
  <c r="I12" i="19"/>
  <c r="I13" i="19"/>
  <c r="I14" i="19"/>
  <c r="I8" i="19"/>
  <c r="S15" i="11"/>
  <c r="S16" i="11"/>
  <c r="S9" i="11"/>
  <c r="S10" i="11"/>
  <c r="S11" i="11"/>
  <c r="S12" i="11"/>
  <c r="S13" i="11"/>
  <c r="S14" i="11"/>
  <c r="S8" i="11"/>
  <c r="I15" i="11"/>
  <c r="I16" i="11"/>
  <c r="I17" i="11" s="1"/>
  <c r="K14" i="11" s="1"/>
  <c r="I9" i="11"/>
  <c r="I10" i="11"/>
  <c r="I11" i="11"/>
  <c r="I12" i="11"/>
  <c r="I13" i="11"/>
  <c r="I14" i="11"/>
  <c r="I8" i="11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O57" i="12"/>
  <c r="O58" i="12"/>
  <c r="O59" i="12"/>
  <c r="O60" i="12"/>
  <c r="O61" i="12"/>
  <c r="O62" i="12"/>
  <c r="O63" i="12"/>
  <c r="O64" i="12"/>
  <c r="O65" i="12"/>
  <c r="O66" i="12"/>
  <c r="O67" i="12"/>
  <c r="O68" i="12"/>
  <c r="O69" i="12"/>
  <c r="O70" i="12"/>
  <c r="O71" i="12"/>
  <c r="O72" i="12"/>
  <c r="O73" i="12"/>
  <c r="O74" i="12"/>
  <c r="O75" i="12"/>
  <c r="O76" i="12"/>
  <c r="O77" i="12"/>
  <c r="O78" i="12"/>
  <c r="O79" i="12"/>
  <c r="O80" i="12"/>
  <c r="O81" i="12"/>
  <c r="O82" i="12"/>
  <c r="O83" i="12"/>
  <c r="O84" i="12"/>
  <c r="O8" i="12"/>
  <c r="Q9" i="19"/>
  <c r="Q10" i="19"/>
  <c r="Q11" i="19"/>
  <c r="Q12" i="19"/>
  <c r="Q13" i="19"/>
  <c r="Q14" i="19"/>
  <c r="Q8" i="19"/>
  <c r="Q9" i="11"/>
  <c r="Q10" i="11"/>
  <c r="Q11" i="11"/>
  <c r="Q12" i="11"/>
  <c r="Q13" i="11"/>
  <c r="Q14" i="11"/>
  <c r="Q15" i="11"/>
  <c r="Q16" i="11"/>
  <c r="Q8" i="11"/>
  <c r="G9" i="11"/>
  <c r="G10" i="11"/>
  <c r="G11" i="11"/>
  <c r="G12" i="11"/>
  <c r="G13" i="11"/>
  <c r="G14" i="11"/>
  <c r="G15" i="11"/>
  <c r="G16" i="11"/>
  <c r="G8" i="11"/>
  <c r="E15" i="11"/>
  <c r="E16" i="11"/>
  <c r="T17" i="11"/>
  <c r="R17" i="11"/>
  <c r="P17" i="11"/>
  <c r="N17" i="11"/>
  <c r="M17" i="11"/>
  <c r="L17" i="11"/>
  <c r="J17" i="11"/>
  <c r="H17" i="11"/>
  <c r="F17" i="11"/>
  <c r="C17" i="11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" i="12"/>
  <c r="G9" i="19"/>
  <c r="G10" i="19"/>
  <c r="G11" i="19"/>
  <c r="G12" i="19"/>
  <c r="G13" i="19"/>
  <c r="G14" i="19"/>
  <c r="G8" i="19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" i="12"/>
  <c r="O9" i="19"/>
  <c r="O10" i="19"/>
  <c r="O11" i="19"/>
  <c r="O12" i="19"/>
  <c r="O13" i="19"/>
  <c r="O14" i="19"/>
  <c r="O8" i="19"/>
  <c r="O9" i="11"/>
  <c r="O10" i="11"/>
  <c r="O11" i="11"/>
  <c r="O12" i="11"/>
  <c r="O13" i="11"/>
  <c r="O14" i="11"/>
  <c r="O8" i="11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" i="12"/>
  <c r="E9" i="19"/>
  <c r="E10" i="19"/>
  <c r="E11" i="19"/>
  <c r="E12" i="19"/>
  <c r="E13" i="19"/>
  <c r="E14" i="19"/>
  <c r="E8" i="19"/>
  <c r="E9" i="11"/>
  <c r="E10" i="11"/>
  <c r="E11" i="11"/>
  <c r="E12" i="11"/>
  <c r="E13" i="11"/>
  <c r="E14" i="11"/>
  <c r="E8" i="11"/>
  <c r="I69" i="9"/>
  <c r="I8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Q68" i="9"/>
  <c r="Q67" i="9"/>
  <c r="Q66" i="9"/>
  <c r="Q65" i="9"/>
  <c r="Q64" i="9"/>
  <c r="Q63" i="9"/>
  <c r="Q62" i="9"/>
  <c r="Q61" i="9"/>
  <c r="Q60" i="9"/>
  <c r="Q59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/>
  <c r="I44" i="10"/>
  <c r="I51" i="10" s="1"/>
  <c r="O44" i="10"/>
  <c r="M44" i="10"/>
  <c r="G44" i="10"/>
  <c r="E44" i="10"/>
  <c r="Q9" i="10"/>
  <c r="Q41" i="10"/>
  <c r="Q40" i="10"/>
  <c r="Q39" i="10"/>
  <c r="Q38" i="10"/>
  <c r="Q37" i="10"/>
  <c r="Q36" i="10"/>
  <c r="Q35" i="10"/>
  <c r="Q33" i="10"/>
  <c r="Q32" i="10"/>
  <c r="Q31" i="10"/>
  <c r="Q30" i="10"/>
  <c r="Q29" i="10"/>
  <c r="Q28" i="10"/>
  <c r="Q27" i="10"/>
  <c r="Q26" i="10"/>
  <c r="Q25" i="10"/>
  <c r="Q24" i="10"/>
  <c r="Q23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Q10" i="10"/>
  <c r="Q8" i="10"/>
  <c r="E9" i="15" l="1"/>
  <c r="E10" i="15"/>
  <c r="C12" i="15"/>
  <c r="E11" i="15" s="1"/>
  <c r="S17" i="11"/>
  <c r="K13" i="11"/>
  <c r="K11" i="11"/>
  <c r="K15" i="11"/>
  <c r="O15" i="11" s="1"/>
  <c r="O17" i="11" s="1"/>
  <c r="K12" i="11"/>
  <c r="K10" i="11"/>
  <c r="K8" i="11"/>
  <c r="K9" i="11"/>
  <c r="K16" i="11"/>
  <c r="O16" i="11" s="1"/>
  <c r="Q17" i="11"/>
  <c r="G17" i="11"/>
  <c r="E17" i="11"/>
  <c r="Q44" i="10"/>
  <c r="I9" i="13"/>
  <c r="I10" i="13"/>
  <c r="I11" i="13"/>
  <c r="I235" i="13" s="1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199" i="13"/>
  <c r="I200" i="13"/>
  <c r="I201" i="13"/>
  <c r="I202" i="13"/>
  <c r="I203" i="13"/>
  <c r="I204" i="13"/>
  <c r="I205" i="13"/>
  <c r="I206" i="13"/>
  <c r="I207" i="13"/>
  <c r="I208" i="13"/>
  <c r="I209" i="13"/>
  <c r="I210" i="13"/>
  <c r="I211" i="13"/>
  <c r="I212" i="13"/>
  <c r="I213" i="13"/>
  <c r="I214" i="13"/>
  <c r="I215" i="13"/>
  <c r="I216" i="13"/>
  <c r="I217" i="13"/>
  <c r="I218" i="13"/>
  <c r="I219" i="13"/>
  <c r="I220" i="13"/>
  <c r="I221" i="13"/>
  <c r="I222" i="13"/>
  <c r="I223" i="13"/>
  <c r="I224" i="13"/>
  <c r="I225" i="13"/>
  <c r="I226" i="13"/>
  <c r="I227" i="13"/>
  <c r="I228" i="13"/>
  <c r="I229" i="13"/>
  <c r="I230" i="13"/>
  <c r="I231" i="13"/>
  <c r="I232" i="13"/>
  <c r="I233" i="13"/>
  <c r="I234" i="13"/>
  <c r="I8" i="13"/>
  <c r="E9" i="13"/>
  <c r="E235" i="13" s="1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E167" i="13"/>
  <c r="E168" i="13"/>
  <c r="E169" i="13"/>
  <c r="E170" i="13"/>
  <c r="E171" i="13"/>
  <c r="E172" i="13"/>
  <c r="E173" i="13"/>
  <c r="E174" i="13"/>
  <c r="E175" i="13"/>
  <c r="E176" i="13"/>
  <c r="E177" i="13"/>
  <c r="E178" i="13"/>
  <c r="E179" i="13"/>
  <c r="E180" i="13"/>
  <c r="E181" i="13"/>
  <c r="E182" i="13"/>
  <c r="E183" i="13"/>
  <c r="E184" i="13"/>
  <c r="E185" i="13"/>
  <c r="E186" i="13"/>
  <c r="E187" i="13"/>
  <c r="E188" i="13"/>
  <c r="E189" i="13"/>
  <c r="E190" i="13"/>
  <c r="E191" i="13"/>
  <c r="E192" i="13"/>
  <c r="E193" i="13"/>
  <c r="E194" i="13"/>
  <c r="E195" i="13"/>
  <c r="E196" i="13"/>
  <c r="E197" i="13"/>
  <c r="E198" i="13"/>
  <c r="E199" i="13"/>
  <c r="E200" i="13"/>
  <c r="E201" i="13"/>
  <c r="E202" i="13"/>
  <c r="E203" i="13"/>
  <c r="E204" i="13"/>
  <c r="E205" i="13"/>
  <c r="E206" i="13"/>
  <c r="E207" i="13"/>
  <c r="E208" i="13"/>
  <c r="E209" i="13"/>
  <c r="E210" i="13"/>
  <c r="E211" i="13"/>
  <c r="E212" i="13"/>
  <c r="E213" i="13"/>
  <c r="E214" i="13"/>
  <c r="E215" i="13"/>
  <c r="E216" i="13"/>
  <c r="E217" i="13"/>
  <c r="E218" i="13"/>
  <c r="E219" i="13"/>
  <c r="E220" i="13"/>
  <c r="E221" i="13"/>
  <c r="E222" i="13"/>
  <c r="E223" i="13"/>
  <c r="E224" i="13"/>
  <c r="E225" i="13"/>
  <c r="E226" i="13"/>
  <c r="E227" i="13"/>
  <c r="E228" i="13"/>
  <c r="E229" i="13"/>
  <c r="E230" i="13"/>
  <c r="E231" i="13"/>
  <c r="E232" i="13"/>
  <c r="E233" i="13"/>
  <c r="E234" i="13"/>
  <c r="E8" i="13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58" i="17"/>
  <c r="M59" i="17"/>
  <c r="M60" i="17"/>
  <c r="M61" i="17"/>
  <c r="M62" i="17"/>
  <c r="M63" i="17"/>
  <c r="M64" i="17"/>
  <c r="M65" i="17"/>
  <c r="M66" i="17"/>
  <c r="M67" i="17"/>
  <c r="M68" i="17"/>
  <c r="M69" i="17"/>
  <c r="M70" i="17"/>
  <c r="M71" i="17"/>
  <c r="M72" i="17"/>
  <c r="M73" i="17"/>
  <c r="M74" i="17"/>
  <c r="M75" i="17"/>
  <c r="M76" i="17"/>
  <c r="M77" i="17"/>
  <c r="M78" i="17"/>
  <c r="M79" i="17"/>
  <c r="M80" i="17"/>
  <c r="M81" i="17"/>
  <c r="M82" i="17"/>
  <c r="M83" i="17"/>
  <c r="M84" i="17"/>
  <c r="M85" i="17"/>
  <c r="M86" i="17"/>
  <c r="M87" i="17"/>
  <c r="M88" i="17"/>
  <c r="M89" i="17"/>
  <c r="M90" i="17"/>
  <c r="M91" i="17"/>
  <c r="M92" i="17"/>
  <c r="M93" i="17"/>
  <c r="M94" i="17"/>
  <c r="M95" i="17"/>
  <c r="M96" i="17"/>
  <c r="M97" i="17"/>
  <c r="M98" i="17"/>
  <c r="M99" i="17"/>
  <c r="M100" i="17"/>
  <c r="M101" i="17"/>
  <c r="M102" i="17"/>
  <c r="M103" i="17"/>
  <c r="M104" i="17"/>
  <c r="M105" i="17"/>
  <c r="M106" i="17"/>
  <c r="M107" i="17"/>
  <c r="M108" i="17"/>
  <c r="M109" i="17"/>
  <c r="M110" i="17"/>
  <c r="M111" i="17"/>
  <c r="M112" i="17"/>
  <c r="M113" i="17"/>
  <c r="M114" i="17"/>
  <c r="M115" i="17"/>
  <c r="M116" i="17"/>
  <c r="M117" i="17"/>
  <c r="M118" i="17"/>
  <c r="M119" i="17"/>
  <c r="M120" i="17"/>
  <c r="M121" i="17"/>
  <c r="M122" i="17"/>
  <c r="M123" i="17"/>
  <c r="M124" i="17"/>
  <c r="M125" i="17"/>
  <c r="M126" i="17"/>
  <c r="M127" i="17"/>
  <c r="M128" i="17"/>
  <c r="M129" i="17"/>
  <c r="M130" i="17"/>
  <c r="M131" i="17"/>
  <c r="M132" i="17"/>
  <c r="M133" i="17"/>
  <c r="M134" i="17"/>
  <c r="M135" i="17"/>
  <c r="M136" i="17"/>
  <c r="M137" i="17"/>
  <c r="M138" i="17"/>
  <c r="M139" i="17"/>
  <c r="M140" i="17"/>
  <c r="M141" i="17"/>
  <c r="M142" i="17"/>
  <c r="M143" i="17"/>
  <c r="M144" i="17"/>
  <c r="M145" i="17"/>
  <c r="M146" i="17"/>
  <c r="M147" i="17"/>
  <c r="M148" i="17"/>
  <c r="M149" i="17"/>
  <c r="M150" i="17"/>
  <c r="M151" i="17"/>
  <c r="M152" i="17"/>
  <c r="M153" i="17"/>
  <c r="M154" i="17"/>
  <c r="M155" i="17"/>
  <c r="M156" i="17"/>
  <c r="M157" i="17"/>
  <c r="M158" i="17"/>
  <c r="M159" i="17"/>
  <c r="M160" i="17"/>
  <c r="M161" i="17"/>
  <c r="M162" i="17"/>
  <c r="M163" i="17"/>
  <c r="M164" i="17"/>
  <c r="M165" i="17"/>
  <c r="M166" i="17"/>
  <c r="M167" i="17"/>
  <c r="M168" i="17"/>
  <c r="M169" i="17"/>
  <c r="M170" i="17"/>
  <c r="M171" i="17"/>
  <c r="M172" i="17"/>
  <c r="M173" i="17"/>
  <c r="M174" i="17"/>
  <c r="M175" i="17"/>
  <c r="M176" i="17"/>
  <c r="M177" i="17"/>
  <c r="M178" i="17"/>
  <c r="M179" i="17"/>
  <c r="M180" i="17"/>
  <c r="M181" i="17"/>
  <c r="M182" i="17"/>
  <c r="M183" i="17"/>
  <c r="M184" i="17"/>
  <c r="M185" i="17"/>
  <c r="M186" i="17"/>
  <c r="M187" i="17"/>
  <c r="M188" i="17"/>
  <c r="M189" i="17"/>
  <c r="M190" i="17"/>
  <c r="M191" i="17"/>
  <c r="M192" i="17"/>
  <c r="M193" i="17"/>
  <c r="M194" i="17"/>
  <c r="M195" i="17"/>
  <c r="M196" i="17"/>
  <c r="M197" i="17"/>
  <c r="M198" i="17"/>
  <c r="M199" i="17"/>
  <c r="M200" i="17"/>
  <c r="M201" i="17"/>
  <c r="M202" i="17"/>
  <c r="M203" i="17"/>
  <c r="M204" i="17"/>
  <c r="M205" i="17"/>
  <c r="M206" i="17"/>
  <c r="M207" i="17"/>
  <c r="M208" i="17"/>
  <c r="M209" i="17"/>
  <c r="M210" i="17"/>
  <c r="M211" i="17"/>
  <c r="M212" i="17"/>
  <c r="M213" i="17"/>
  <c r="M214" i="17"/>
  <c r="M215" i="17"/>
  <c r="M216" i="17"/>
  <c r="M217" i="17"/>
  <c r="M218" i="17"/>
  <c r="M219" i="17"/>
  <c r="M220" i="17"/>
  <c r="M221" i="17"/>
  <c r="M222" i="17"/>
  <c r="M223" i="17"/>
  <c r="M224" i="17"/>
  <c r="M225" i="17"/>
  <c r="M226" i="17"/>
  <c r="M227" i="17"/>
  <c r="M228" i="17"/>
  <c r="M229" i="17"/>
  <c r="M230" i="17"/>
  <c r="M231" i="17"/>
  <c r="M232" i="17"/>
  <c r="M233" i="17"/>
  <c r="M234" i="17"/>
  <c r="M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92" i="17"/>
  <c r="G93" i="17"/>
  <c r="G94" i="17"/>
  <c r="G95" i="17"/>
  <c r="G96" i="17"/>
  <c r="G97" i="17"/>
  <c r="G98" i="17"/>
  <c r="G99" i="17"/>
  <c r="G100" i="17"/>
  <c r="G101" i="17"/>
  <c r="G102" i="17"/>
  <c r="G103" i="17"/>
  <c r="G104" i="17"/>
  <c r="G105" i="17"/>
  <c r="G106" i="17"/>
  <c r="G107" i="17"/>
  <c r="G108" i="17"/>
  <c r="G109" i="17"/>
  <c r="G110" i="17"/>
  <c r="G111" i="17"/>
  <c r="G112" i="17"/>
  <c r="G113" i="17"/>
  <c r="G114" i="17"/>
  <c r="G115" i="17"/>
  <c r="G116" i="17"/>
  <c r="G117" i="17"/>
  <c r="G118" i="17"/>
  <c r="G119" i="17"/>
  <c r="G120" i="17"/>
  <c r="G121" i="17"/>
  <c r="G122" i="17"/>
  <c r="G123" i="17"/>
  <c r="G124" i="17"/>
  <c r="G125" i="17"/>
  <c r="G126" i="17"/>
  <c r="G127" i="17"/>
  <c r="G128" i="17"/>
  <c r="G129" i="17"/>
  <c r="G130" i="17"/>
  <c r="G131" i="17"/>
  <c r="G132" i="17"/>
  <c r="G133" i="17"/>
  <c r="G134" i="17"/>
  <c r="G135" i="17"/>
  <c r="G136" i="17"/>
  <c r="G137" i="17"/>
  <c r="G138" i="17"/>
  <c r="G139" i="17"/>
  <c r="G140" i="17"/>
  <c r="G141" i="17"/>
  <c r="G142" i="17"/>
  <c r="G143" i="17"/>
  <c r="G144" i="17"/>
  <c r="G145" i="17"/>
  <c r="G146" i="17"/>
  <c r="G147" i="17"/>
  <c r="G148" i="17"/>
  <c r="G149" i="17"/>
  <c r="G150" i="17"/>
  <c r="G151" i="17"/>
  <c r="G152" i="17"/>
  <c r="G153" i="17"/>
  <c r="G154" i="17"/>
  <c r="G155" i="17"/>
  <c r="G156" i="17"/>
  <c r="G157" i="17"/>
  <c r="G158" i="17"/>
  <c r="G159" i="17"/>
  <c r="G160" i="17"/>
  <c r="G161" i="17"/>
  <c r="G162" i="17"/>
  <c r="G163" i="17"/>
  <c r="G164" i="17"/>
  <c r="G165" i="17"/>
  <c r="G166" i="17"/>
  <c r="G167" i="17"/>
  <c r="G168" i="17"/>
  <c r="G169" i="17"/>
  <c r="G170" i="17"/>
  <c r="G171" i="17"/>
  <c r="G172" i="17"/>
  <c r="G173" i="17"/>
  <c r="G174" i="17"/>
  <c r="G175" i="17"/>
  <c r="G176" i="17"/>
  <c r="G177" i="17"/>
  <c r="G178" i="17"/>
  <c r="G179" i="17"/>
  <c r="G180" i="17"/>
  <c r="G181" i="17"/>
  <c r="G182" i="17"/>
  <c r="G183" i="17"/>
  <c r="G184" i="17"/>
  <c r="G185" i="17"/>
  <c r="G186" i="17"/>
  <c r="G187" i="17"/>
  <c r="G188" i="17"/>
  <c r="G189" i="17"/>
  <c r="G190" i="17"/>
  <c r="G191" i="17"/>
  <c r="G192" i="17"/>
  <c r="G193" i="17"/>
  <c r="G194" i="17"/>
  <c r="G195" i="17"/>
  <c r="G196" i="17"/>
  <c r="G197" i="17"/>
  <c r="G198" i="17"/>
  <c r="G199" i="17"/>
  <c r="G200" i="17"/>
  <c r="G201" i="17"/>
  <c r="G202" i="17"/>
  <c r="G203" i="17"/>
  <c r="G204" i="17"/>
  <c r="G205" i="17"/>
  <c r="G206" i="17"/>
  <c r="G207" i="17"/>
  <c r="G208" i="17"/>
  <c r="G209" i="17"/>
  <c r="G210" i="17"/>
  <c r="G211" i="17"/>
  <c r="G212" i="17"/>
  <c r="G213" i="17"/>
  <c r="G214" i="17"/>
  <c r="G215" i="17"/>
  <c r="G216" i="17"/>
  <c r="G217" i="17"/>
  <c r="G218" i="17"/>
  <c r="G219" i="17"/>
  <c r="G220" i="17"/>
  <c r="G221" i="17"/>
  <c r="G222" i="17"/>
  <c r="G223" i="17"/>
  <c r="G224" i="17"/>
  <c r="G225" i="17"/>
  <c r="G226" i="17"/>
  <c r="G227" i="17"/>
  <c r="G228" i="17"/>
  <c r="G229" i="17"/>
  <c r="G230" i="17"/>
  <c r="G231" i="17"/>
  <c r="G232" i="17"/>
  <c r="G233" i="17"/>
  <c r="G234" i="17"/>
  <c r="G8" i="17"/>
  <c r="S9" i="8"/>
  <c r="S10" i="8"/>
  <c r="S11" i="8"/>
  <c r="S8" i="8"/>
  <c r="S15" i="19"/>
  <c r="Q15" i="19"/>
  <c r="O15" i="19"/>
  <c r="M15" i="19"/>
  <c r="I15" i="19"/>
  <c r="G15" i="19"/>
  <c r="E15" i="19"/>
  <c r="C15" i="19"/>
  <c r="E14" i="18"/>
  <c r="E8" i="15" l="1"/>
  <c r="E7" i="15"/>
  <c r="E12" i="15" s="1"/>
  <c r="U16" i="11"/>
  <c r="U9" i="11"/>
  <c r="U10" i="11"/>
  <c r="U12" i="11"/>
  <c r="U15" i="11"/>
  <c r="U11" i="11"/>
  <c r="U13" i="11"/>
  <c r="U14" i="11"/>
  <c r="U8" i="11"/>
  <c r="K17" i="11"/>
  <c r="M53" i="7"/>
  <c r="K39" i="4"/>
  <c r="M235" i="17"/>
  <c r="K235" i="17"/>
  <c r="I235" i="17"/>
  <c r="G235" i="17"/>
  <c r="E235" i="17"/>
  <c r="C235" i="17"/>
  <c r="W15" i="16"/>
  <c r="U15" i="16"/>
  <c r="O15" i="16"/>
  <c r="K15" i="16"/>
  <c r="G15" i="16"/>
  <c r="E15" i="16"/>
  <c r="G235" i="13"/>
  <c r="C235" i="13"/>
  <c r="Q85" i="12"/>
  <c r="O85" i="12"/>
  <c r="M85" i="12"/>
  <c r="K85" i="12"/>
  <c r="I85" i="12"/>
  <c r="G85" i="12"/>
  <c r="E85" i="12"/>
  <c r="C85" i="12"/>
  <c r="Q69" i="9"/>
  <c r="O69" i="9"/>
  <c r="M69" i="9"/>
  <c r="G69" i="9"/>
  <c r="E69" i="9"/>
  <c r="S12" i="8"/>
  <c r="Q12" i="8"/>
  <c r="O12" i="8"/>
  <c r="M12" i="8"/>
  <c r="K12" i="8"/>
  <c r="I12" i="8"/>
  <c r="K53" i="7"/>
  <c r="I53" i="7"/>
  <c r="G53" i="7"/>
  <c r="E53" i="7"/>
  <c r="C53" i="7"/>
  <c r="I88" i="6"/>
  <c r="G88" i="6"/>
  <c r="E88" i="6"/>
  <c r="C88" i="6"/>
  <c r="W65" i="3"/>
  <c r="U65" i="3"/>
  <c r="O65" i="3"/>
  <c r="K65" i="3"/>
  <c r="G65" i="3"/>
  <c r="E65" i="3"/>
  <c r="W13" i="1"/>
  <c r="U13" i="1"/>
  <c r="O13" i="1"/>
  <c r="K13" i="1"/>
  <c r="G13" i="1"/>
  <c r="E13" i="1"/>
  <c r="U17" i="11" l="1"/>
</calcChain>
</file>

<file path=xl/sharedStrings.xml><?xml version="1.0" encoding="utf-8"?>
<sst xmlns="http://schemas.openxmlformats.org/spreadsheetml/2006/main" count="2320" uniqueCount="295">
  <si>
    <t>صندوق سرمایه‌گذاری ثابت آوند مفید</t>
  </si>
  <si>
    <t>صورت وضعیت پورتفوی</t>
  </si>
  <si>
    <t>برای ماه منتهی به 1404/11/30</t>
  </si>
  <si>
    <t>نام شرکت</t>
  </si>
  <si>
    <t>1404/10/30</t>
  </si>
  <si>
    <t>تغییرات طی دوره</t>
  </si>
  <si>
    <t>1404/11/30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</si>
  <si>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</si>
  <si>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</si>
  <si>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</si>
  <si>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</si>
  <si>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</si>
  <si>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</si>
  <si>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</si>
  <si>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</si>
  <si>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 معادن وص.معدنی خاورمیانه</t>
  </si>
  <si>
    <t>0.02%</t>
  </si>
  <si>
    <t>سایپا</t>
  </si>
  <si>
    <t>صندوق س سهامی بیدار-اهرمی - واحد عادی</t>
  </si>
  <si>
    <t>صندوق س صنایع مفید1- بخشی</t>
  </si>
  <si>
    <t>صندوق س صنایع مفید4-بخشی</t>
  </si>
  <si>
    <t>صندوق س.توسعه اندوخته آینده-س</t>
  </si>
  <si>
    <t>صندوق سرمایه گذاری سهامی اهرمی موج فیروزه</t>
  </si>
  <si>
    <t>صندوق طلای عیار مفید</t>
  </si>
  <si>
    <t>فولاد هرمزگان جنوب</t>
  </si>
  <si>
    <t>ملی  صنایع  مس  ایران</t>
  </si>
  <si>
    <t/>
  </si>
  <si>
    <t>تعداد اوراق تبعی</t>
  </si>
  <si>
    <t>قیمت اعمال</t>
  </si>
  <si>
    <t>تاریخ اعمال</t>
  </si>
  <si>
    <t>نرخ موثر</t>
  </si>
  <si>
    <t>اختیارف ت میدکو-6167-05/02/15</t>
  </si>
  <si>
    <t>1405/02/15</t>
  </si>
  <si>
    <t>اختیارف ت فملی-7485-05/03/06</t>
  </si>
  <si>
    <t>1405/03/06</t>
  </si>
  <si>
    <t>اختیارف.ت.هرمز-2193-050818</t>
  </si>
  <si>
    <t>1405/08/18</t>
  </si>
  <si>
    <t>اطلاعات اوراق بهادار با درآمد ثابت</t>
  </si>
  <si>
    <t>نام اوراق</t>
  </si>
  <si>
    <t>قیمت بازار هر ورقه</t>
  </si>
  <si>
    <t>سلف استاندارد خودروی کرمان</t>
  </si>
  <si>
    <t>سلف استاندارد غدیر ایرانیان</t>
  </si>
  <si>
    <t>سلف شیرفرادما سولیکو</t>
  </si>
  <si>
    <t>سلف موازی پلی اتیلن سبک فیلم</t>
  </si>
  <si>
    <t>سلف موازی میلگرد تبریز</t>
  </si>
  <si>
    <t>سلف موازی هیدروکربن آفتاب053</t>
  </si>
  <si>
    <t>اجاره اهداف مفید 14070531</t>
  </si>
  <si>
    <t>اسناد خزانه-م11بودجه02-050720</t>
  </si>
  <si>
    <t>اسناد خزانه-م12بودجه02-050916</t>
  </si>
  <si>
    <t>اسناد خزانه-م13بودجه02-051021</t>
  </si>
  <si>
    <t>اسناد خزانه-م8بودجه02-041211</t>
  </si>
  <si>
    <t>اسنادخزانه-م10بودجه02-051112</t>
  </si>
  <si>
    <t>اسنادخزانه-م1بودجه02-050325</t>
  </si>
  <si>
    <t>اسنادخزانه-م2بودجه02-050923</t>
  </si>
  <si>
    <t>صکوک اجاره صند412-بدون ضامن</t>
  </si>
  <si>
    <t>صکوک اجاره گل گهر504-3ماهه23%</t>
  </si>
  <si>
    <t>صکوک اجاره وکغدیر707-بدون ضامن</t>
  </si>
  <si>
    <t>صکوک مرابحه پاکشو603-3ماهه23%</t>
  </si>
  <si>
    <t>صکوک مرابحه دعبید12-3ماهه18%</t>
  </si>
  <si>
    <t>صکوک مرابحه دعبید69-3ماهه23%</t>
  </si>
  <si>
    <t>صکوک مرابحه غکورش505-بدون ضامن</t>
  </si>
  <si>
    <t>صکوک مرابحه فخوز412-بدون ضامن</t>
  </si>
  <si>
    <t>گام بانک تجارت0506</t>
  </si>
  <si>
    <t>گواهی اعتبارمولد شهر14050431</t>
  </si>
  <si>
    <t>گواهی اعتبارمولد شهر14050631</t>
  </si>
  <si>
    <t>گواهی اعتبارمولد ملی14050631</t>
  </si>
  <si>
    <t>مرابحه اورند پیشرو-مفید051118</t>
  </si>
  <si>
    <t>مرابحه داروسازی کوثر14060422</t>
  </si>
  <si>
    <t>مرابحه طبیعت سبز-مفید060920</t>
  </si>
  <si>
    <t>مرابحه طبیعت سبز-مفید070311</t>
  </si>
  <si>
    <t>مرابحه عام دولت132-ش.خ041110</t>
  </si>
  <si>
    <t>مرابحه عام دولت145-ش.خ050707</t>
  </si>
  <si>
    <t>مرابحه عام دولت162-ش.خ050329</t>
  </si>
  <si>
    <t>مرابحه عام دولت172-ش.خ050623</t>
  </si>
  <si>
    <t>مرابحه عام دولت175-ش.خ060327</t>
  </si>
  <si>
    <t>مرابحه عام دولت194-ش.خ060504</t>
  </si>
  <si>
    <t>مرابحه عام دولت201-ش.خ060430</t>
  </si>
  <si>
    <t>مرابحه عام دولت206-ش.خ051114</t>
  </si>
  <si>
    <t>مرابحه عام دولت210-ش.خ051121</t>
  </si>
  <si>
    <t>مرابحه عام دولت230-ش.خ070628</t>
  </si>
  <si>
    <t>مرابحه عام دولت231-ش.خ060825</t>
  </si>
  <si>
    <t>مرابحه عام دولت249-ش.خ060827</t>
  </si>
  <si>
    <t>مرابحه عام دولت256-ش.خ070318</t>
  </si>
  <si>
    <t>مرابحه عام دولت257-ش.خ060825</t>
  </si>
  <si>
    <t>مرابحه نفت و گاز سرو071226</t>
  </si>
  <si>
    <t>مرابحه کاسپین تامین 070625</t>
  </si>
  <si>
    <t>مشارکت ش قم0612-3 ماهه 20.5%</t>
  </si>
  <si>
    <t>گواهی اعتبارمولد کشاورزی050930</t>
  </si>
  <si>
    <t>گام بانک پارسیان0508</t>
  </si>
  <si>
    <t>مرابحه عام دولت269-ش.خ071021</t>
  </si>
  <si>
    <t>مرابحه عام دولت270-ش.خ071121</t>
  </si>
  <si>
    <t>گواهی اعتبارمولد شهر14050830</t>
  </si>
  <si>
    <t>مرابحه عام دولت133-ش.خ050410</t>
  </si>
  <si>
    <t>مرابحه عام دولت 165-ش.خ051212</t>
  </si>
  <si>
    <t>شهرداری قم</t>
  </si>
  <si>
    <t>شهرداری تهران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</si>
  <si>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</si>
  <si>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</si>
  <si>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</si>
  <si>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</si>
  <si>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</si>
  <si>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-0.51%</t>
  </si>
  <si>
    <t>-0.56%</t>
  </si>
  <si>
    <t>5.39%</t>
  </si>
  <si>
    <t>-4.73%</t>
  </si>
  <si>
    <t>-1.11%</t>
  </si>
  <si>
    <t>-6.00%</t>
  </si>
  <si>
    <t>-0.22%</t>
  </si>
  <si>
    <t>5.79%</t>
  </si>
  <si>
    <t>-4.92%</t>
  </si>
  <si>
    <t>-4.48%</t>
  </si>
  <si>
    <t>4.61%</t>
  </si>
  <si>
    <t>-0.99%</t>
  </si>
  <si>
    <t>-1.31%</t>
  </si>
  <si>
    <t>-6.93%</t>
  </si>
  <si>
    <t>3.15%</t>
  </si>
  <si>
    <t>-0.94%</t>
  </si>
  <si>
    <t>-0.04%</t>
  </si>
  <si>
    <t>1.00%</t>
  </si>
  <si>
    <t>5.13%</t>
  </si>
  <si>
    <t>4.17%</t>
  </si>
  <si>
    <t>-0.98%</t>
  </si>
  <si>
    <t>-1.29%</t>
  </si>
  <si>
    <t>-0.81%</t>
  </si>
  <si>
    <t>-3.64%</t>
  </si>
  <si>
    <t>-0.02%</t>
  </si>
  <si>
    <t>1.18%</t>
  </si>
  <si>
    <t>-1.04%</t>
  </si>
  <si>
    <t>8.84%</t>
  </si>
  <si>
    <t>10.00%</t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</si>
  <si>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</si>
  <si>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</si>
  <si>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</si>
  <si>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</si>
  <si>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</si>
  <si>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</si>
  <si>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 xml:space="preserve">بانک خاورمیانه ظفر </t>
  </si>
  <si>
    <t>بانک مسکن دولت</t>
  </si>
  <si>
    <t>بانک ملت شعبه مستقل مرکزی</t>
  </si>
  <si>
    <t>بانک تجارت حافظ جنوبی</t>
  </si>
  <si>
    <t>بانک ملت چهار راه جهان کودک</t>
  </si>
  <si>
    <t>بانک صادرات بورس کالا</t>
  </si>
  <si>
    <t>بانک شهر کامرانیه</t>
  </si>
  <si>
    <t>بانک رفاه دادمان</t>
  </si>
  <si>
    <t>بانک ملت مستقل مرکزی</t>
  </si>
  <si>
    <t xml:space="preserve">بانک ملت مستقل مرکزی	</t>
  </si>
  <si>
    <t>بانک تجارت فاطمی</t>
  </si>
  <si>
    <t>بانک شهر مرکزی قم</t>
  </si>
  <si>
    <t>بانک صادرات شریعتی</t>
  </si>
  <si>
    <t>بانک صادرات سپهبد قرنی</t>
  </si>
  <si>
    <t>بانک ملت  مستقل مرکزی</t>
  </si>
  <si>
    <t>بانک صادرات طالقانی</t>
  </si>
  <si>
    <t>بانک پاسارگاد  هفت تیر</t>
  </si>
  <si>
    <t>بانک ملی بورس اوراق بهادار</t>
  </si>
  <si>
    <t xml:space="preserve">بانک صادرات سپهبد قرنی 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</si>
  <si>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</si>
  <si>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</si>
  <si>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</si>
  <si>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</si>
  <si>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</si>
  <si>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</si>
  <si>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</si>
  <si>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</si>
  <si>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اجاره تابان نوین14041015</t>
  </si>
  <si>
    <t>صکوک اجاره صملی404-6ماهه18%</t>
  </si>
  <si>
    <t>مرابحه عام دولت246-ش.خ070820</t>
  </si>
  <si>
    <t>مرابحه عام دولت245-ش.خ070813</t>
  </si>
  <si>
    <t>مرابحه عام دولت208-ش.خ060714</t>
  </si>
  <si>
    <t>مرابحه عام دولت174-ش.خ041027</t>
  </si>
  <si>
    <t>مرابحه عام دولت143-ش.خ041009</t>
  </si>
  <si>
    <t>مرابحه عام دولت127-ش.خ040623</t>
  </si>
  <si>
    <t>مرابحه عام دولت112-ش.خ 040408</t>
  </si>
  <si>
    <t>بانک خاورمیانه آفریقا</t>
  </si>
  <si>
    <t>بانک اقتصاد نوین اقدسیه</t>
  </si>
  <si>
    <t>بانک مسکن پیامبر</t>
  </si>
  <si>
    <t>بانک مسکن نیاوران</t>
  </si>
  <si>
    <t>بانک مسکن امیرکبیر</t>
  </si>
  <si>
    <t>بانک ملت جهان کودک</t>
  </si>
  <si>
    <t xml:space="preserve">بانک صادرات سپهبد قرنی	</t>
  </si>
  <si>
    <t>بانک تجارت کار</t>
  </si>
  <si>
    <t xml:space="preserve">بانک تجارت دیجیتال </t>
  </si>
  <si>
    <t>بانک ملت ملت مستقل</t>
  </si>
  <si>
    <t>بانک صادرات دکتر شریعتی</t>
  </si>
  <si>
    <t xml:space="preserve">بانک ملت شعبه مستقل مرکزی	</t>
  </si>
  <si>
    <t>بانک مسکن خدامی</t>
  </si>
  <si>
    <t>بانک صادرات سپهبدقرنی</t>
  </si>
  <si>
    <t>بانک مسکن سعادت آباد</t>
  </si>
  <si>
    <t>بانک رفاه مستقل مرکزی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</si>
  <si>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</si>
  <si>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</si>
  <si>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</si>
  <si>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</si>
  <si>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</si>
  <si>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</si>
  <si>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گروه صنعتی پاکشو</t>
  </si>
  <si>
    <t>گسترش سوخت سبززاگرس(سهامی عام)</t>
  </si>
  <si>
    <t>بهای فروش</t>
  </si>
  <si>
    <t>ارزش دفتری</t>
  </si>
  <si>
    <t>سود و زیان ناشی از تغییر قیمت</t>
  </si>
  <si>
    <t>سود و زیان ناشی از فروش</t>
  </si>
  <si>
    <t>امتیاز تسهیلات مسکن سال1404</t>
  </si>
  <si>
    <t>صندوق س.پشتوانه طلا زرگرکارآمد</t>
  </si>
  <si>
    <t>اسناد خزانه-م1بودجه01-040326</t>
  </si>
  <si>
    <t>اسناد خزانه-م3بودجه01-040520</t>
  </si>
  <si>
    <t>اسنادخزانه-م5بودجه01-041015</t>
  </si>
  <si>
    <t>اسنادخزانه-م4بودجه01-040917</t>
  </si>
  <si>
    <t>اسنادخزانه-م7بودجه01-040714</t>
  </si>
  <si>
    <t>اسنادخزانه-م9بودجه01-040826</t>
  </si>
  <si>
    <t>اسنادخزانه-م8بودجه01-040728</t>
  </si>
  <si>
    <t>سلف شیر سولیکو کاله</t>
  </si>
  <si>
    <t>اسناد خزانه-م7بودجه02-040910</t>
  </si>
  <si>
    <t>سلف میلگرد درپاد تبریز</t>
  </si>
  <si>
    <t>گام بانک تجارت0409</t>
  </si>
  <si>
    <t>گواهی اعتبار مولد شهر14040730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</si>
  <si>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</si>
  <si>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</si>
  <si>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</si>
  <si>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</si>
  <si>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</si>
  <si>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</si>
  <si>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</si>
  <si>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</si>
  <si>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</si>
  <si>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</si>
  <si>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</si>
  <si>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</si>
  <si>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سرمایه‌گذاری در سهام</t>
  </si>
  <si>
    <t>سرمایه‌گذاری در اوراق بهادار</t>
  </si>
  <si>
    <t>درآمد سپرده بانکی</t>
  </si>
  <si>
    <t>جلوگیری از نوسانات بازار</t>
  </si>
  <si>
    <t>1.00088744056477</t>
  </si>
  <si>
    <t>1.00071888112007</t>
  </si>
  <si>
    <t>1.00058257842324</t>
  </si>
  <si>
    <t>صندوق سرمایه گذاری ثابت آوند مفید</t>
  </si>
  <si>
    <t xml:space="preserve">صورت وضعیت درآمدها 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</si>
  <si>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</si>
  <si>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</si>
  <si>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</si>
  <si>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</si>
  <si>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</si>
  <si>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</si>
  <si>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</si>
  <si>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</si>
  <si>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</si>
  <si>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t>صندوق سرمایه‌گذاری اختصاصی بازارگردانی مفید</t>
  </si>
  <si>
    <t>صندوق­ سرمایه­گذاری اختصاصی بازارگردانی تحت مدیریت مدیر صندوق</t>
  </si>
  <si>
    <t>علاله1</t>
  </si>
  <si>
    <t>صعبید 69</t>
  </si>
  <si>
    <t>اهداف073</t>
  </si>
  <si>
    <t>صکورش505</t>
  </si>
  <si>
    <t>-</t>
  </si>
  <si>
    <t>اورند پیشرو052</t>
  </si>
  <si>
    <t>34/5</t>
  </si>
  <si>
    <t>طبیعت066</t>
  </si>
  <si>
    <t>طبیعت072</t>
  </si>
  <si>
    <t>صکشو 6031</t>
  </si>
  <si>
    <t>37/5</t>
  </si>
  <si>
    <t>عکرمان 4</t>
  </si>
  <si>
    <t>شرکت افق توسعه معادن خاورمیانه</t>
  </si>
  <si>
    <t>فروشنده</t>
  </si>
  <si>
    <t>هکشو 407</t>
  </si>
  <si>
    <t>شرکت کرمان موتور</t>
  </si>
  <si>
    <t>هساپا411</t>
  </si>
  <si>
    <t>شرکت سولیکو کاله</t>
  </si>
  <si>
    <t>عکاله51</t>
  </si>
  <si>
    <t>شرکت سرمایه گذاری صدر تامین</t>
  </si>
  <si>
    <t>هفملی 503</t>
  </si>
  <si>
    <t>فولاد مبارکه اصفهان</t>
  </si>
  <si>
    <t>ههرمز 0508</t>
  </si>
  <si>
    <t>تامین سرمایه کاردان</t>
  </si>
  <si>
    <t>سهیدرو 053</t>
  </si>
  <si>
    <t>38/2</t>
  </si>
  <si>
    <t>تامین سرمایه دماوند</t>
  </si>
  <si>
    <t>عغدیر21</t>
  </si>
  <si>
    <t>صغدیر 707</t>
  </si>
  <si>
    <t>صگل504</t>
  </si>
  <si>
    <t>37</t>
  </si>
  <si>
    <t>اتوبوس1</t>
  </si>
  <si>
    <t>41/7</t>
  </si>
  <si>
    <t>صندوق سرمایه گذاری اختصاصی بازارگردانی الگوریتم سرآمد بازار</t>
  </si>
  <si>
    <t>سرو07</t>
  </si>
  <si>
    <t>39/25</t>
  </si>
  <si>
    <t>شرکت تامین سرمایه امین</t>
  </si>
  <si>
    <t>امین</t>
  </si>
  <si>
    <t>کاسپین 07</t>
  </si>
  <si>
    <t>از ابتدای سال مالی</t>
  </si>
  <si>
    <t>تا پایان ماه</t>
  </si>
  <si>
    <t>اختیارف ت خساپا-3898-04/11/01</t>
  </si>
  <si>
    <t>اختیارف ت پاکشو-4810-04/07/09</t>
  </si>
  <si>
    <t>شرکت گروه صنعتی درپاد تبریز</t>
  </si>
  <si>
    <t>عدرپاد4</t>
  </si>
  <si>
    <t>سرمایه‌گذاری در صندوق</t>
  </si>
  <si>
    <t>سایر درآمد ها</t>
  </si>
  <si>
    <t>درآمد ناشی از تعهد پذیره نویسی</t>
  </si>
  <si>
    <t>جمع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</si>
</sst>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65" formatCode="_(* #,##0.00_);_(* \(#,##0.00\);_(* &quot;-&quot;??_);_(@_)"/>
  </numFmts>
  <fonts count="15" x14ac:knownFonts="1">
    <font>
      <sz val="11"/>
      <name val="Calibri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theme="1"/>
      <name val="B Nazanin"/>
      <charset val="178"/>
    </font>
    <font>
      <sz val="11"/>
      <color theme="1"/>
      <name val="B Nazanin"/>
      <charset val="178"/>
    </font>
    <font>
      <b/>
      <sz val="11"/>
      <name val="B Nazanin"/>
      <charset val="178"/>
    </font>
    <font>
      <b/>
      <sz val="9"/>
      <color theme="1"/>
      <name val="B Nazanin"/>
      <charset val="178"/>
    </font>
    <font>
      <sz val="9"/>
      <color theme="1"/>
      <name val="B Nazanin"/>
      <charset val="178"/>
    </font>
    <font>
      <u/>
      <sz val="11"/>
      <color theme="10"/>
      <name val="Calibri"/>
      <family val="2"/>
    </font>
    <font>
      <u/>
      <sz val="11"/>
      <color theme="10"/>
      <name val="B Nazanin"/>
      <charset val="178"/>
    </font>
    <font>
      <b/>
      <sz val="16"/>
      <name val="B Nazanin"/>
      <charset val="178"/>
    </font>
    <font>
      <b/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1" fillId="0" borderId="0"/>
    <xf numFmtId="165" fontId="5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3">
    <xf numFmtId="0" fontId="0" fillId="0" borderId="0" xfId="0"/>
    <xf numFmtId="164" fontId="7" fillId="0" borderId="4" xfId="3" applyNumberFormat="1" applyFont="1" applyFill="1" applyBorder="1" applyAlignment="1">
      <alignment horizontal="center" vertical="center" wrapText="1" readingOrder="2"/>
    </xf>
    <xf numFmtId="164" fontId="12" fillId="0" borderId="0" xfId="4" applyNumberFormat="1" applyFont="1" applyFill="1" applyAlignment="1">
      <alignment horizontal="center"/>
    </xf>
    <xf numFmtId="164" fontId="12" fillId="0" borderId="0" xfId="4" applyNumberFormat="1" applyFont="1" applyFill="1" applyAlignment="1">
      <alignment horizontal="right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9" fillId="0" borderId="4" xfId="2" applyNumberFormat="1" applyFont="1" applyFill="1" applyBorder="1" applyAlignment="1">
      <alignment horizontal="center" vertical="center" wrapText="1" readingOrder="2"/>
    </xf>
    <xf numFmtId="164" fontId="7" fillId="0" borderId="0" xfId="2" applyNumberFormat="1" applyFont="1" applyFill="1"/>
    <xf numFmtId="164" fontId="6" fillId="0" borderId="0" xfId="2" applyNumberFormat="1" applyFont="1" applyFill="1" applyAlignment="1">
      <alignment horizontal="center" vertical="center"/>
    </xf>
    <xf numFmtId="164" fontId="6" fillId="0" borderId="0" xfId="2" applyNumberFormat="1" applyFont="1" applyFill="1"/>
    <xf numFmtId="164" fontId="8" fillId="0" borderId="0" xfId="2" applyNumberFormat="1" applyFont="1" applyFill="1" applyAlignment="1">
      <alignment horizontal="right" vertical="center" readingOrder="2"/>
    </xf>
    <xf numFmtId="164" fontId="7" fillId="0" borderId="5" xfId="2" applyNumberFormat="1" applyFont="1" applyFill="1" applyBorder="1" applyAlignment="1">
      <alignment horizontal="center" vertical="center" wrapText="1" readingOrder="2"/>
    </xf>
    <xf numFmtId="164" fontId="7" fillId="0" borderId="4" xfId="2" applyNumberFormat="1" applyFont="1" applyFill="1" applyBorder="1" applyAlignment="1">
      <alignment horizontal="center" vertical="center" wrapText="1" readingOrder="2"/>
    </xf>
    <xf numFmtId="164" fontId="7" fillId="0" borderId="6" xfId="2" applyNumberFormat="1" applyFont="1" applyFill="1" applyBorder="1" applyAlignment="1">
      <alignment horizontal="center" vertical="center" wrapText="1" readingOrder="2"/>
    </xf>
    <xf numFmtId="164" fontId="7" fillId="0" borderId="0" xfId="2" applyNumberFormat="1" applyFont="1" applyFill="1" applyAlignment="1">
      <alignment horizontal="center"/>
    </xf>
    <xf numFmtId="164" fontId="7" fillId="0" borderId="4" xfId="2" applyNumberFormat="1" applyFont="1" applyFill="1" applyBorder="1" applyAlignment="1">
      <alignment horizontal="center" vertical="center" readingOrder="2"/>
    </xf>
    <xf numFmtId="164" fontId="7" fillId="0" borderId="7" xfId="2" applyNumberFormat="1" applyFont="1" applyFill="1" applyBorder="1" applyAlignment="1">
      <alignment horizontal="center" vertical="center" wrapText="1" readingOrder="2"/>
    </xf>
    <xf numFmtId="164" fontId="10" fillId="0" borderId="5" xfId="2" applyNumberFormat="1" applyFont="1" applyFill="1" applyBorder="1" applyAlignment="1">
      <alignment horizontal="center" vertical="center" wrapText="1" readingOrder="2"/>
    </xf>
    <xf numFmtId="164" fontId="10" fillId="0" borderId="6" xfId="2" applyNumberFormat="1" applyFont="1" applyFill="1" applyBorder="1" applyAlignment="1">
      <alignment horizontal="center" vertical="center" wrapText="1" readingOrder="2"/>
    </xf>
    <xf numFmtId="164" fontId="10" fillId="0" borderId="7" xfId="2" applyNumberFormat="1" applyFont="1" applyFill="1" applyBorder="1" applyAlignment="1">
      <alignment horizontal="center" vertical="center" wrapText="1" readingOrder="2"/>
    </xf>
    <xf numFmtId="164" fontId="10" fillId="0" borderId="4" xfId="2" applyNumberFormat="1" applyFont="1" applyFill="1" applyBorder="1" applyAlignment="1">
      <alignment horizontal="center" vertical="center" wrapText="1" readingOrder="2"/>
    </xf>
    <xf numFmtId="10" fontId="2" fillId="0" borderId="0" xfId="1" applyNumberFormat="1" applyFont="1" applyFill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13" fillId="0" borderId="0" xfId="0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3" fontId="14" fillId="0" borderId="0" xfId="0" applyNumberFormat="1" applyFont="1" applyFill="1"/>
    <xf numFmtId="0" fontId="2" fillId="0" borderId="0" xfId="0" applyNumberFormat="1" applyFont="1" applyFill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</cellXfs>
  <cellStyles count="5">
    <cellStyle name="Comma 2" xfId="3" xr:uid="{21180800-F7B7-4DA2-9860-5AD25E434BD0}"/>
    <cellStyle name="Hyperlink" xfId="4" builtinId="8"/>
    <cellStyle name="Normal" xfId="0" builtinId="0"/>
    <cellStyle name="Normal 2" xfId="2" xr:uid="{97765EAE-704C-494B-9DE3-4DCA30C3F8E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3"/>
  <sheetViews>
    <sheetView rightToLeft="1" tabSelected="1" workbookViewId="0">
      <selection activeCell="E16" sqref="E16"/>
    </sheetView>
  </sheetViews>
  <sheetFormatPr defaultRowHeight="18.75" x14ac:dyDescent="0.25"/>
  <cols>
    <col min="1" max="1" width="29.140625" style="5" bestFit="1" customWidth="1"/>
    <col min="2" max="2" width="1" style="5" customWidth="1"/>
    <col min="3" max="3" width="21" style="5" customWidth="1"/>
    <col min="4" max="4" width="1" style="5" customWidth="1"/>
    <col min="5" max="5" width="24" style="5" customWidth="1"/>
    <col min="6" max="6" width="1" style="5" customWidth="1"/>
    <col min="7" max="7" width="24" style="5" customWidth="1"/>
    <col min="8" max="8" width="1" style="5" customWidth="1"/>
    <col min="9" max="9" width="11" style="5" customWidth="1"/>
    <col min="10" max="10" width="1" style="5" customWidth="1"/>
    <col min="11" max="11" width="22" style="5" customWidth="1"/>
    <col min="12" max="12" width="1" style="5" customWidth="1"/>
    <col min="13" max="13" width="19" style="5" customWidth="1"/>
    <col min="14" max="14" width="1" style="5" customWidth="1"/>
    <col min="15" max="15" width="22" style="5" customWidth="1"/>
    <col min="16" max="16" width="1" style="5" customWidth="1"/>
    <col min="17" max="17" width="20" style="5" customWidth="1"/>
    <col min="18" max="18" width="1" style="5" customWidth="1"/>
    <col min="19" max="19" width="16" style="5" customWidth="1"/>
    <col min="20" max="20" width="1" style="5" customWidth="1"/>
    <col min="21" max="21" width="24" style="5" customWidth="1"/>
    <col min="22" max="22" width="1" style="5" customWidth="1"/>
    <col min="23" max="23" width="24" style="5" customWidth="1"/>
    <col min="24" max="24" width="1" style="5" customWidth="1"/>
    <col min="25" max="25" width="32" style="5" customWidth="1"/>
    <col min="26" max="26" width="1" style="5" customWidth="1"/>
    <col min="27" max="27" width="9.140625" style="5" customWidth="1"/>
    <col min="28" max="16384" width="9.140625" style="5"/>
  </cols>
  <sheetData>
    <row r="2" spans="1:25" s="5" customFormat="1" ht="26.25" x14ac:dyDescent="0.25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  <c r="M2" s="9" t="s">
        <v>0</v>
      </c>
      <c r="N2" s="9" t="s">
        <v>0</v>
      </c>
      <c r="O2" s="9" t="s">
        <v>0</v>
      </c>
      <c r="P2" s="9" t="s">
        <v>0</v>
      </c>
      <c r="Q2" s="9" t="s">
        <v>0</v>
      </c>
      <c r="R2" s="9" t="s">
        <v>0</v>
      </c>
      <c r="S2" s="9" t="s">
        <v>0</v>
      </c>
      <c r="T2" s="9" t="s">
        <v>0</v>
      </c>
      <c r="U2" s="9" t="s">
        <v>0</v>
      </c>
      <c r="V2" s="9" t="s">
        <v>0</v>
      </c>
      <c r="W2" s="9" t="s">
        <v>0</v>
      </c>
      <c r="X2" s="9" t="s">
        <v>0</v>
      </c>
      <c r="Y2" s="9" t="s">
        <v>0</v>
      </c>
    </row>
    <row r="3" spans="1:25" s="5" customFormat="1" ht="26.25" x14ac:dyDescent="0.25">
      <c r="A3" s="9" t="s">
        <v>1</v>
      </c>
      <c r="B3" s="9" t="s">
        <v>1</v>
      </c>
      <c r="C3" s="9" t="s">
        <v>1</v>
      </c>
      <c r="D3" s="9" t="s">
        <v>1</v>
      </c>
      <c r="E3" s="9" t="s">
        <v>1</v>
      </c>
      <c r="F3" s="9" t="s">
        <v>1</v>
      </c>
      <c r="G3" s="9" t="s">
        <v>1</v>
      </c>
      <c r="H3" s="9" t="s">
        <v>1</v>
      </c>
      <c r="I3" s="9" t="s">
        <v>1</v>
      </c>
      <c r="J3" s="9" t="s">
        <v>1</v>
      </c>
      <c r="K3" s="9" t="s">
        <v>1</v>
      </c>
      <c r="L3" s="9" t="s">
        <v>1</v>
      </c>
      <c r="M3" s="9" t="s">
        <v>1</v>
      </c>
      <c r="N3" s="9" t="s">
        <v>1</v>
      </c>
      <c r="O3" s="9" t="s">
        <v>1</v>
      </c>
      <c r="P3" s="9" t="s">
        <v>1</v>
      </c>
      <c r="Q3" s="9" t="s">
        <v>1</v>
      </c>
      <c r="R3" s="9" t="s">
        <v>1</v>
      </c>
      <c r="S3" s="9" t="s">
        <v>1</v>
      </c>
      <c r="T3" s="9" t="s">
        <v>1</v>
      </c>
      <c r="U3" s="9" t="s">
        <v>1</v>
      </c>
      <c r="V3" s="9" t="s">
        <v>1</v>
      </c>
      <c r="W3" s="9" t="s">
        <v>1</v>
      </c>
      <c r="X3" s="9" t="s">
        <v>1</v>
      </c>
      <c r="Y3" s="9" t="s">
        <v>1</v>
      </c>
    </row>
    <row r="4" spans="1:25" s="5" customFormat="1" ht="26.25" x14ac:dyDescent="0.25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  <c r="L4" s="9" t="s">
        <v>2</v>
      </c>
      <c r="M4" s="9" t="s">
        <v>2</v>
      </c>
      <c r="N4" s="9" t="s">
        <v>2</v>
      </c>
      <c r="O4" s="9" t="s">
        <v>2</v>
      </c>
      <c r="P4" s="9" t="s">
        <v>2</v>
      </c>
      <c r="Q4" s="9" t="s">
        <v>2</v>
      </c>
      <c r="R4" s="9" t="s">
        <v>2</v>
      </c>
      <c r="S4" s="9" t="s">
        <v>2</v>
      </c>
      <c r="T4" s="9" t="s">
        <v>2</v>
      </c>
      <c r="U4" s="9" t="s">
        <v>2</v>
      </c>
      <c r="V4" s="9" t="s">
        <v>2</v>
      </c>
      <c r="W4" s="9" t="s">
        <v>2</v>
      </c>
      <c r="X4" s="9" t="s">
        <v>2</v>
      </c>
      <c r="Y4" s="9" t="s">
        <v>2</v>
      </c>
    </row>
    <row r="6" spans="1:25" s="5" customFormat="1" ht="26.25" x14ac:dyDescent="0.25">
      <c r="A6" s="8" t="s">
        <v>3</v>
      </c>
      <c r="C6" s="8" t="s">
        <v>4</v>
      </c>
      <c r="D6" s="8" t="s">
        <v>4</v>
      </c>
      <c r="E6" s="8" t="s">
        <v>4</v>
      </c>
      <c r="F6" s="8" t="s">
        <v>4</v>
      </c>
      <c r="G6" s="8" t="s">
        <v>4</v>
      </c>
      <c r="I6" s="8" t="s">
        <v>5</v>
      </c>
      <c r="J6" s="8" t="s">
        <v>5</v>
      </c>
      <c r="K6" s="8" t="s">
        <v>5</v>
      </c>
      <c r="L6" s="8" t="s">
        <v>5</v>
      </c>
      <c r="M6" s="8" t="s">
        <v>5</v>
      </c>
      <c r="N6" s="8" t="s">
        <v>5</v>
      </c>
      <c r="O6" s="8" t="s">
        <v>5</v>
      </c>
      <c r="Q6" s="8" t="s">
        <v>6</v>
      </c>
      <c r="R6" s="8" t="s">
        <v>6</v>
      </c>
      <c r="S6" s="8" t="s">
        <v>6</v>
      </c>
      <c r="T6" s="8" t="s">
        <v>6</v>
      </c>
      <c r="U6" s="8" t="s">
        <v>6</v>
      </c>
      <c r="V6" s="8" t="s">
        <v>6</v>
      </c>
      <c r="W6" s="8" t="s">
        <v>6</v>
      </c>
      <c r="X6" s="8" t="s">
        <v>6</v>
      </c>
      <c r="Y6" s="8" t="s">
        <v>6</v>
      </c>
    </row>
    <row r="7" spans="1:25" s="5" customFormat="1" ht="26.25" x14ac:dyDescent="0.25">
      <c r="A7" s="8" t="s">
        <v>3</v>
      </c>
      <c r="C7" s="8" t="s">
        <v>7</v>
      </c>
      <c r="E7" s="8" t="s">
        <v>8</v>
      </c>
      <c r="G7" s="8" t="s">
        <v>9</v>
      </c>
      <c r="I7" s="8" t="s">
        <v>10</v>
      </c>
      <c r="J7" s="8" t="s">
        <v>10</v>
      </c>
      <c r="K7" s="8" t="s">
        <v>10</v>
      </c>
      <c r="M7" s="8" t="s">
        <v>11</v>
      </c>
      <c r="N7" s="8" t="s">
        <v>11</v>
      </c>
      <c r="O7" s="8" t="s">
        <v>11</v>
      </c>
      <c r="Q7" s="8" t="s">
        <v>7</v>
      </c>
      <c r="S7" s="8" t="s">
        <v>12</v>
      </c>
      <c r="U7" s="8" t="s">
        <v>8</v>
      </c>
      <c r="W7" s="8" t="s">
        <v>9</v>
      </c>
      <c r="Y7" s="8" t="s">
        <v>13</v>
      </c>
    </row>
    <row r="8" spans="1:25" s="5" customFormat="1" ht="26.25" x14ac:dyDescent="0.25">
      <c r="A8" s="8" t="s">
        <v>3</v>
      </c>
      <c r="C8" s="8" t="s">
        <v>7</v>
      </c>
      <c r="E8" s="8" t="s">
        <v>8</v>
      </c>
      <c r="G8" s="8" t="s">
        <v>9</v>
      </c>
      <c r="I8" s="8" t="s">
        <v>7</v>
      </c>
      <c r="K8" s="8" t="s">
        <v>8</v>
      </c>
      <c r="M8" s="8" t="s">
        <v>7</v>
      </c>
      <c r="O8" s="8" t="s">
        <v>14</v>
      </c>
      <c r="Q8" s="8" t="s">
        <v>7</v>
      </c>
      <c r="S8" s="8" t="s">
        <v>12</v>
      </c>
      <c r="U8" s="8" t="s">
        <v>8</v>
      </c>
      <c r="W8" s="8" t="s">
        <v>9</v>
      </c>
      <c r="Y8" s="8" t="s">
        <v>13</v>
      </c>
    </row>
    <row r="9" spans="1:25" s="5" customFormat="1" ht="21" x14ac:dyDescent="0.25">
      <c r="A9" s="7" t="s">
        <v>15</v>
      </c>
      <c r="C9" s="5">
        <v>11000000</v>
      </c>
      <c r="E9" s="5">
        <v>47714883260</v>
      </c>
      <c r="G9" s="5">
        <v>61878097160</v>
      </c>
      <c r="I9" s="5">
        <v>0</v>
      </c>
      <c r="K9" s="5">
        <v>0</v>
      </c>
      <c r="M9" s="5">
        <v>0</v>
      </c>
      <c r="O9" s="5">
        <v>0</v>
      </c>
      <c r="Q9" s="5">
        <v>11000000</v>
      </c>
      <c r="S9" s="5">
        <v>5738</v>
      </c>
      <c r="U9" s="5">
        <v>47714883260</v>
      </c>
      <c r="W9" s="5">
        <v>62730834188</v>
      </c>
      <c r="Y9" s="25">
        <v>1.777353801143225E-4</v>
      </c>
    </row>
    <row r="10" spans="1:25" s="5" customFormat="1" ht="21" x14ac:dyDescent="0.25">
      <c r="A10" s="7" t="s">
        <v>17</v>
      </c>
      <c r="C10" s="5">
        <v>19342254481</v>
      </c>
      <c r="E10" s="5">
        <v>7001085160694</v>
      </c>
      <c r="G10" s="5">
        <v>8938978227786</v>
      </c>
      <c r="I10" s="5">
        <v>0</v>
      </c>
      <c r="K10" s="5">
        <v>0</v>
      </c>
      <c r="M10" s="5">
        <v>0</v>
      </c>
      <c r="O10" s="5">
        <v>0</v>
      </c>
      <c r="Q10" s="5">
        <v>0</v>
      </c>
      <c r="S10" s="5">
        <v>0</v>
      </c>
      <c r="U10" s="5">
        <v>0</v>
      </c>
      <c r="W10" s="5">
        <v>0</v>
      </c>
      <c r="Y10" s="25">
        <v>0</v>
      </c>
    </row>
    <row r="11" spans="1:25" s="5" customFormat="1" ht="21" x14ac:dyDescent="0.25">
      <c r="A11" s="7" t="s">
        <v>24</v>
      </c>
      <c r="C11" s="5">
        <v>8465011287</v>
      </c>
      <c r="E11" s="5">
        <v>15001943513057</v>
      </c>
      <c r="G11" s="5">
        <v>15555797692459</v>
      </c>
      <c r="I11" s="5">
        <v>0</v>
      </c>
      <c r="K11" s="5">
        <v>0</v>
      </c>
      <c r="M11" s="5">
        <v>0</v>
      </c>
      <c r="O11" s="5">
        <v>0</v>
      </c>
      <c r="Q11" s="5">
        <v>8465011287</v>
      </c>
      <c r="S11" s="5">
        <v>1882</v>
      </c>
      <c r="U11" s="5">
        <v>15001943513057</v>
      </c>
      <c r="W11" s="5">
        <v>15833429560415</v>
      </c>
      <c r="Y11" s="25">
        <v>4.4860883134438548E-2</v>
      </c>
    </row>
    <row r="12" spans="1:25" s="5" customFormat="1" ht="21" x14ac:dyDescent="0.25">
      <c r="A12" s="7" t="s">
        <v>25</v>
      </c>
      <c r="C12" s="5">
        <v>494909488</v>
      </c>
      <c r="E12" s="5">
        <v>2500600120140</v>
      </c>
      <c r="G12" s="5">
        <v>3194227893525</v>
      </c>
      <c r="I12" s="5">
        <v>0</v>
      </c>
      <c r="K12" s="5">
        <v>0</v>
      </c>
      <c r="M12" s="5">
        <v>0</v>
      </c>
      <c r="O12" s="5">
        <v>0</v>
      </c>
      <c r="Q12" s="5">
        <v>494909488</v>
      </c>
      <c r="S12" s="5">
        <v>6636</v>
      </c>
      <c r="U12" s="5">
        <v>2500600120140</v>
      </c>
      <c r="W12" s="5">
        <v>3264073960799</v>
      </c>
      <c r="Y12" s="25">
        <v>9.2481063523757474E-3</v>
      </c>
    </row>
    <row r="13" spans="1:25" s="5" customFormat="1" ht="21" x14ac:dyDescent="0.25">
      <c r="A13" s="7" t="s">
        <v>26</v>
      </c>
      <c r="C13" s="5" t="s">
        <v>26</v>
      </c>
      <c r="E13" s="6">
        <f>SUM(E9:E12)</f>
        <v>24551343677151</v>
      </c>
      <c r="F13" s="7"/>
      <c r="G13" s="6">
        <f>SUM(G9:G12)</f>
        <v>27750881910930</v>
      </c>
      <c r="H13" s="7"/>
      <c r="I13" s="7" t="s">
        <v>26</v>
      </c>
      <c r="J13" s="7"/>
      <c r="K13" s="6">
        <f>SUM(K9:K12)</f>
        <v>0</v>
      </c>
      <c r="L13" s="7"/>
      <c r="M13" s="7" t="s">
        <v>26</v>
      </c>
      <c r="N13" s="7"/>
      <c r="O13" s="6">
        <f>SUM(O9:O12)</f>
        <v>0</v>
      </c>
      <c r="Q13" s="5" t="s">
        <v>26</v>
      </c>
      <c r="S13" s="5" t="s">
        <v>26</v>
      </c>
      <c r="U13" s="6">
        <f>SUM(U9:U12)</f>
        <v>17550258516457</v>
      </c>
      <c r="V13" s="7"/>
      <c r="W13" s="6">
        <f>SUM(W9:W12)</f>
        <v>19160234355402</v>
      </c>
      <c r="X13" s="7"/>
      <c r="Y13" s="28">
        <f>SUM(Y9:Y12)</f>
        <v>5.4286724866928614E-2</v>
      </c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956E0-C080-4D29-A23F-DB5641E64932}">
  <dimension ref="A2:U15"/>
  <sheetViews>
    <sheetView rightToLeft="1" workbookViewId="0">
      <selection activeCell="O21" sqref="B20:O21"/>
    </sheetView>
  </sheetViews>
  <sheetFormatPr defaultRowHeight="18.75" x14ac:dyDescent="0.25"/>
  <cols>
    <col min="1" max="1" width="40.28515625" style="5" bestFit="1" customWidth="1"/>
    <col min="2" max="2" width="1" style="5" customWidth="1"/>
    <col min="3" max="3" width="22" style="5" customWidth="1"/>
    <col min="4" max="4" width="1" style="5" customWidth="1"/>
    <col min="5" max="5" width="22" style="5" customWidth="1"/>
    <col min="6" max="6" width="1" style="5" customWidth="1"/>
    <col min="7" max="7" width="22" style="5" customWidth="1"/>
    <col min="8" max="8" width="1" style="5" customWidth="1"/>
    <col min="9" max="9" width="22" style="5" customWidth="1"/>
    <col min="10" max="10" width="1" style="5" customWidth="1"/>
    <col min="11" max="11" width="23" style="5" customWidth="1"/>
    <col min="12" max="12" width="1" style="5" customWidth="1"/>
    <col min="13" max="13" width="22" style="5" customWidth="1"/>
    <col min="14" max="14" width="1" style="5" customWidth="1"/>
    <col min="15" max="15" width="22" style="5" customWidth="1"/>
    <col min="16" max="16" width="1" style="5" customWidth="1"/>
    <col min="17" max="17" width="24" style="5" customWidth="1"/>
    <col min="18" max="18" width="1" style="5" customWidth="1"/>
    <col min="19" max="19" width="24" style="5" customWidth="1"/>
    <col min="20" max="20" width="1" style="5" customWidth="1"/>
    <col min="21" max="21" width="23" style="5" customWidth="1"/>
    <col min="22" max="22" width="1" style="5" customWidth="1"/>
    <col min="23" max="23" width="9.140625" style="5" customWidth="1"/>
    <col min="24" max="16384" width="9.140625" style="5"/>
  </cols>
  <sheetData>
    <row r="2" spans="1:21" s="5" customFormat="1" ht="26.25" x14ac:dyDescent="0.25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  <c r="M2" s="9" t="s">
        <v>0</v>
      </c>
      <c r="N2" s="9" t="s">
        <v>0</v>
      </c>
      <c r="O2" s="9" t="s">
        <v>0</v>
      </c>
      <c r="P2" s="9" t="s">
        <v>0</v>
      </c>
      <c r="Q2" s="9" t="s">
        <v>0</v>
      </c>
      <c r="R2" s="9" t="s">
        <v>0</v>
      </c>
      <c r="S2" s="9" t="s">
        <v>0</v>
      </c>
      <c r="T2" s="9" t="s">
        <v>0</v>
      </c>
      <c r="U2" s="9" t="s">
        <v>0</v>
      </c>
    </row>
    <row r="3" spans="1:21" s="5" customFormat="1" ht="26.25" x14ac:dyDescent="0.25">
      <c r="A3" s="9" t="s">
        <v>155</v>
      </c>
      <c r="B3" s="9" t="s">
        <v>155</v>
      </c>
      <c r="C3" s="9" t="s">
        <v>155</v>
      </c>
      <c r="D3" s="9" t="s">
        <v>155</v>
      </c>
      <c r="E3" s="9" t="s">
        <v>155</v>
      </c>
      <c r="F3" s="9" t="s">
        <v>155</v>
      </c>
      <c r="G3" s="9" t="s">
        <v>155</v>
      </c>
      <c r="H3" s="9" t="s">
        <v>155</v>
      </c>
      <c r="I3" s="9" t="s">
        <v>155</v>
      </c>
      <c r="J3" s="9" t="s">
        <v>155</v>
      </c>
      <c r="K3" s="9" t="s">
        <v>155</v>
      </c>
      <c r="L3" s="9" t="s">
        <v>155</v>
      </c>
      <c r="M3" s="9" t="s">
        <v>155</v>
      </c>
      <c r="N3" s="9" t="s">
        <v>155</v>
      </c>
      <c r="O3" s="9" t="s">
        <v>155</v>
      </c>
      <c r="P3" s="9" t="s">
        <v>155</v>
      </c>
      <c r="Q3" s="9" t="s">
        <v>155</v>
      </c>
      <c r="R3" s="9" t="s">
        <v>155</v>
      </c>
      <c r="S3" s="9" t="s">
        <v>155</v>
      </c>
      <c r="T3" s="9" t="s">
        <v>155</v>
      </c>
      <c r="U3" s="9" t="s">
        <v>155</v>
      </c>
    </row>
    <row r="4" spans="1:21" s="5" customFormat="1" ht="26.25" x14ac:dyDescent="0.25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  <c r="L4" s="9" t="s">
        <v>2</v>
      </c>
      <c r="M4" s="9" t="s">
        <v>2</v>
      </c>
      <c r="N4" s="9" t="s">
        <v>2</v>
      </c>
      <c r="O4" s="9" t="s">
        <v>2</v>
      </c>
      <c r="P4" s="9" t="s">
        <v>2</v>
      </c>
      <c r="Q4" s="9" t="s">
        <v>2</v>
      </c>
      <c r="R4" s="9" t="s">
        <v>2</v>
      </c>
      <c r="S4" s="9" t="s">
        <v>2</v>
      </c>
      <c r="T4" s="9" t="s">
        <v>2</v>
      </c>
      <c r="U4" s="9" t="s">
        <v>2</v>
      </c>
    </row>
    <row r="6" spans="1:21" s="5" customFormat="1" ht="27" thickBot="1" x14ac:dyDescent="0.3">
      <c r="A6" s="8" t="s">
        <v>3</v>
      </c>
      <c r="C6" s="8" t="s">
        <v>157</v>
      </c>
      <c r="D6" s="8" t="s">
        <v>157</v>
      </c>
      <c r="E6" s="8" t="s">
        <v>157</v>
      </c>
      <c r="F6" s="8" t="s">
        <v>157</v>
      </c>
      <c r="G6" s="8" t="s">
        <v>157</v>
      </c>
      <c r="H6" s="8" t="s">
        <v>157</v>
      </c>
      <c r="I6" s="8" t="s">
        <v>157</v>
      </c>
      <c r="J6" s="8" t="s">
        <v>157</v>
      </c>
      <c r="K6" s="8" t="s">
        <v>157</v>
      </c>
      <c r="M6" s="8" t="s">
        <v>158</v>
      </c>
      <c r="N6" s="8" t="s">
        <v>158</v>
      </c>
      <c r="O6" s="8" t="s">
        <v>158</v>
      </c>
      <c r="P6" s="8" t="s">
        <v>158</v>
      </c>
      <c r="Q6" s="8" t="s">
        <v>158</v>
      </c>
      <c r="R6" s="8" t="s">
        <v>158</v>
      </c>
      <c r="S6" s="8" t="s">
        <v>158</v>
      </c>
      <c r="T6" s="8" t="s">
        <v>158</v>
      </c>
      <c r="U6" s="8" t="s">
        <v>158</v>
      </c>
    </row>
    <row r="7" spans="1:21" s="5" customFormat="1" ht="27" thickBot="1" x14ac:dyDescent="0.3">
      <c r="A7" s="8" t="s">
        <v>3</v>
      </c>
      <c r="C7" s="4" t="s">
        <v>214</v>
      </c>
      <c r="E7" s="4" t="s">
        <v>215</v>
      </c>
      <c r="G7" s="4" t="s">
        <v>216</v>
      </c>
      <c r="I7" s="4" t="s">
        <v>132</v>
      </c>
      <c r="K7" s="4" t="s">
        <v>217</v>
      </c>
      <c r="M7" s="4" t="s">
        <v>214</v>
      </c>
      <c r="O7" s="4" t="s">
        <v>215</v>
      </c>
      <c r="Q7" s="4" t="s">
        <v>216</v>
      </c>
      <c r="S7" s="4" t="s">
        <v>132</v>
      </c>
      <c r="U7" s="4" t="s">
        <v>217</v>
      </c>
    </row>
    <row r="8" spans="1:21" s="5" customFormat="1" ht="21" x14ac:dyDescent="0.25">
      <c r="A8" s="7" t="s">
        <v>22</v>
      </c>
      <c r="C8" s="5">
        <v>0</v>
      </c>
      <c r="E8" s="5">
        <f>IFERROR(VLOOKUP(A8,'درآمد ناشی از تغییر قیمت اوراق'!A:Q,9,0),0)</f>
        <v>45509378249</v>
      </c>
      <c r="G8" s="5">
        <f>IFERROR(VLOOKUP(A8,'درآمد ناشی از فروش'!A:Q,9,0),0)</f>
        <v>51975372332</v>
      </c>
      <c r="I8" s="5">
        <f>+G8+E8+C8</f>
        <v>97484750581</v>
      </c>
      <c r="K8" s="25">
        <f>+I8/$I$15</f>
        <v>0.40052689117132456</v>
      </c>
      <c r="M8" s="5">
        <v>0</v>
      </c>
      <c r="O8" s="5">
        <f>IFERROR(VLOOKUP(A8,'درآمد ناشی از تغییر قیمت اوراق'!A:Q,17,0),0)</f>
        <v>189419768896</v>
      </c>
      <c r="Q8" s="5">
        <f>IFERROR(VLOOKUP(A8,'درآمد ناشی از فروش'!A:Q,17,0),0)</f>
        <v>122151034289</v>
      </c>
      <c r="S8" s="5">
        <f>+Q8+O8+M8</f>
        <v>311570803185</v>
      </c>
      <c r="U8" s="25">
        <f>+S8/$S$15</f>
        <v>0.27251856064587054</v>
      </c>
    </row>
    <row r="9" spans="1:21" s="5" customFormat="1" ht="21" x14ac:dyDescent="0.25">
      <c r="A9" s="7" t="s">
        <v>18</v>
      </c>
      <c r="C9" s="5">
        <v>0</v>
      </c>
      <c r="E9" s="5">
        <f>IFERROR(VLOOKUP(A9,'درآمد ناشی از تغییر قیمت اوراق'!A:Q,9,0),0)</f>
        <v>40466636167</v>
      </c>
      <c r="G9" s="5">
        <f>IFERROR(VLOOKUP(A9,'درآمد ناشی از فروش'!A:Q,9,0),0)</f>
        <v>25247062216</v>
      </c>
      <c r="I9" s="5">
        <f t="shared" ref="I9:I14" si="0">+G9+E9+C9</f>
        <v>65713698383</v>
      </c>
      <c r="K9" s="25">
        <f t="shared" ref="K9:K14" si="1">+I9/$I$15</f>
        <v>0.26999200555828201</v>
      </c>
      <c r="M9" s="5">
        <v>0</v>
      </c>
      <c r="O9" s="5">
        <f>IFERROR(VLOOKUP(A9,'درآمد ناشی از تغییر قیمت اوراق'!A:Q,17,0),0)</f>
        <v>131472435697</v>
      </c>
      <c r="Q9" s="5">
        <f>IFERROR(VLOOKUP(A9,'درآمد ناشی از فروش'!A:Q,17,0),0)</f>
        <v>208809213197</v>
      </c>
      <c r="S9" s="5">
        <f t="shared" ref="S9:S14" si="2">+Q9+O9+M9</f>
        <v>340281648894</v>
      </c>
      <c r="U9" s="25">
        <f t="shared" ref="U9:U14" si="3">+S9/$S$15</f>
        <v>0.29763079281769117</v>
      </c>
    </row>
    <row r="10" spans="1:21" s="5" customFormat="1" ht="21" x14ac:dyDescent="0.25">
      <c r="A10" s="7" t="s">
        <v>201</v>
      </c>
      <c r="C10" s="5">
        <v>0</v>
      </c>
      <c r="E10" s="5">
        <f>IFERROR(VLOOKUP(A10,'درآمد ناشی از تغییر قیمت اوراق'!A:Q,9,0),0)</f>
        <v>0</v>
      </c>
      <c r="G10" s="5">
        <f>IFERROR(VLOOKUP(A10,'درآمد ناشی از فروش'!A:Q,9,0),0)</f>
        <v>0</v>
      </c>
      <c r="I10" s="5">
        <f t="shared" si="0"/>
        <v>0</v>
      </c>
      <c r="K10" s="25">
        <f t="shared" si="1"/>
        <v>0</v>
      </c>
      <c r="M10" s="5">
        <v>0</v>
      </c>
      <c r="O10" s="5">
        <f>IFERROR(VLOOKUP(A10,'درآمد ناشی از تغییر قیمت اوراق'!A:Q,17,0),0)</f>
        <v>0</v>
      </c>
      <c r="Q10" s="5">
        <f>IFERROR(VLOOKUP(A10,'درآمد ناشی از فروش'!A:Q,17,0),0)</f>
        <v>5412255629</v>
      </c>
      <c r="S10" s="5">
        <f t="shared" si="2"/>
        <v>5412255629</v>
      </c>
      <c r="U10" s="25">
        <f t="shared" si="3"/>
        <v>4.733884236857785E-3</v>
      </c>
    </row>
    <row r="11" spans="1:21" s="5" customFormat="1" ht="21" x14ac:dyDescent="0.25">
      <c r="A11" s="7" t="s">
        <v>21</v>
      </c>
      <c r="C11" s="5">
        <v>0</v>
      </c>
      <c r="E11" s="5">
        <f>IFERROR(VLOOKUP(A11,'درآمد ناشی از تغییر قیمت اوراق'!A:Q,9,0),0)</f>
        <v>-41073625899</v>
      </c>
      <c r="G11" s="5">
        <f>IFERROR(VLOOKUP(A11,'درآمد ناشی از فروش'!A:Q,9,0),0)</f>
        <v>0</v>
      </c>
      <c r="I11" s="5">
        <f t="shared" si="0"/>
        <v>-41073625899</v>
      </c>
      <c r="K11" s="25">
        <f t="shared" si="1"/>
        <v>-0.16875553963479931</v>
      </c>
      <c r="M11" s="5">
        <v>0</v>
      </c>
      <c r="O11" s="5">
        <f>IFERROR(VLOOKUP(A11,'درآمد ناشی از تغییر قیمت اوراق'!A:Q,17,0),0)</f>
        <v>-46886289511</v>
      </c>
      <c r="Q11" s="5">
        <f>IFERROR(VLOOKUP(A11,'درآمد ناشی از فروش'!A:Q,17,0),0)</f>
        <v>0</v>
      </c>
      <c r="S11" s="5">
        <f t="shared" si="2"/>
        <v>-46886289511</v>
      </c>
      <c r="U11" s="25">
        <f t="shared" si="3"/>
        <v>-4.1009568293780496E-2</v>
      </c>
    </row>
    <row r="12" spans="1:21" s="5" customFormat="1" ht="21" x14ac:dyDescent="0.25">
      <c r="A12" s="7" t="s">
        <v>23</v>
      </c>
      <c r="C12" s="5">
        <v>0</v>
      </c>
      <c r="E12" s="5">
        <f>IFERROR(VLOOKUP(A12,'درآمد ناشی از تغییر قیمت اوراق'!A:Q,9,0),0)</f>
        <v>174218292726</v>
      </c>
      <c r="G12" s="5">
        <f>IFERROR(VLOOKUP(A12,'درآمد ناشی از فروش'!A:Q,9,0),0)</f>
        <v>0</v>
      </c>
      <c r="I12" s="5">
        <f t="shared" si="0"/>
        <v>174218292726</v>
      </c>
      <c r="K12" s="25">
        <f t="shared" si="1"/>
        <v>0.7157951449313209</v>
      </c>
      <c r="M12" s="5">
        <v>0</v>
      </c>
      <c r="O12" s="5">
        <f>IFERROR(VLOOKUP(A12,'درآمد ناشی از تغییر قیمت اوراق'!A:Q,17,0),0)</f>
        <v>570474545725</v>
      </c>
      <c r="Q12" s="5">
        <f>IFERROR(VLOOKUP(A12,'درآمد ناشی از فروش'!A:Q,17,0),0)</f>
        <v>0</v>
      </c>
      <c r="S12" s="5">
        <f t="shared" si="2"/>
        <v>570474545725</v>
      </c>
      <c r="U12" s="25">
        <f t="shared" si="3"/>
        <v>0.49897134293990369</v>
      </c>
    </row>
    <row r="13" spans="1:21" s="5" customFormat="1" ht="21" x14ac:dyDescent="0.25">
      <c r="A13" s="7" t="s">
        <v>20</v>
      </c>
      <c r="C13" s="5">
        <v>0</v>
      </c>
      <c r="E13" s="5">
        <f>IFERROR(VLOOKUP(A13,'درآمد ناشی از تغییر قیمت اوراق'!A:Q,9,0),0)</f>
        <v>-4874115837</v>
      </c>
      <c r="G13" s="5">
        <f>IFERROR(VLOOKUP(A13,'درآمد ناشی از فروش'!A:Q,9,0),0)</f>
        <v>0</v>
      </c>
      <c r="I13" s="5">
        <f t="shared" si="0"/>
        <v>-4874115837</v>
      </c>
      <c r="K13" s="25">
        <f t="shared" si="1"/>
        <v>-2.0025844573305186E-2</v>
      </c>
      <c r="M13" s="5">
        <v>0</v>
      </c>
      <c r="O13" s="5">
        <f>IFERROR(VLOOKUP(A13,'درآمد ناشی از تغییر قیمت اوراق'!A:Q,17,0),0)</f>
        <v>-3101402056</v>
      </c>
      <c r="Q13" s="5">
        <f>IFERROR(VLOOKUP(A13,'درآمد ناشی از فروش'!A:Q,17,0),0)</f>
        <v>0</v>
      </c>
      <c r="S13" s="5">
        <f t="shared" si="2"/>
        <v>-3101402056</v>
      </c>
      <c r="U13" s="25">
        <f t="shared" si="3"/>
        <v>-2.7126727396964059E-3</v>
      </c>
    </row>
    <row r="14" spans="1:21" s="5" customFormat="1" ht="21.75" thickBot="1" x14ac:dyDescent="0.3">
      <c r="A14" s="7" t="s">
        <v>19</v>
      </c>
      <c r="C14" s="5">
        <v>0</v>
      </c>
      <c r="E14" s="5">
        <f>IFERROR(VLOOKUP(A14,'درآمد ناشی از تغییر قیمت اوراق'!A:Q,9,0),0)</f>
        <v>-48077725286</v>
      </c>
      <c r="G14" s="5">
        <f>IFERROR(VLOOKUP(A14,'درآمد ناشی از فروش'!A:Q,9,0),0)</f>
        <v>0</v>
      </c>
      <c r="I14" s="5">
        <f t="shared" si="0"/>
        <v>-48077725286</v>
      </c>
      <c r="K14" s="25">
        <f t="shared" si="1"/>
        <v>-0.197532657452823</v>
      </c>
      <c r="M14" s="5">
        <v>0</v>
      </c>
      <c r="O14" s="5">
        <f>IFERROR(VLOOKUP(A14,'درآمد ناشی از تغییر قیمت اوراق'!A:Q,17,0),0)</f>
        <v>-34450340670</v>
      </c>
      <c r="Q14" s="5">
        <f>IFERROR(VLOOKUP(A14,'درآمد ناشی از فروش'!A:Q,17,0),0)</f>
        <v>0</v>
      </c>
      <c r="S14" s="5">
        <f t="shared" si="2"/>
        <v>-34450340670</v>
      </c>
      <c r="U14" s="25">
        <f t="shared" si="3"/>
        <v>-3.0132339606846324E-2</v>
      </c>
    </row>
    <row r="15" spans="1:21" s="7" customFormat="1" ht="21.75" thickBot="1" x14ac:dyDescent="0.3">
      <c r="A15" s="7" t="s">
        <v>26</v>
      </c>
      <c r="C15" s="6">
        <f>SUM(C8:C14)</f>
        <v>0</v>
      </c>
      <c r="E15" s="6">
        <f>SUM(E8:E14)</f>
        <v>166168840120</v>
      </c>
      <c r="G15" s="6">
        <f>SUM(G8:G14)</f>
        <v>77222434548</v>
      </c>
      <c r="I15" s="6">
        <f>SUM(I8:I14)</f>
        <v>243391274668</v>
      </c>
      <c r="K15" s="26">
        <f>SUM(K8:K14)</f>
        <v>0.99999999999999989</v>
      </c>
      <c r="M15" s="6">
        <f>SUM(M8:M14)</f>
        <v>0</v>
      </c>
      <c r="O15" s="6">
        <f>SUM(O8:O14)</f>
        <v>806928718081</v>
      </c>
      <c r="Q15" s="6">
        <f>SUM(Q8:Q14)</f>
        <v>336372503115</v>
      </c>
      <c r="S15" s="6">
        <f>SUM(S8:S14)</f>
        <v>1143301221196</v>
      </c>
      <c r="U15" s="26">
        <f>SUM(U8:U14)</f>
        <v>0.99999999999999989</v>
      </c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85"/>
  <sheetViews>
    <sheetView rightToLeft="1" topLeftCell="A61" workbookViewId="0">
      <selection activeCell="O21" sqref="B20:O21"/>
    </sheetView>
  </sheetViews>
  <sheetFormatPr defaultRowHeight="18.75" x14ac:dyDescent="0.25"/>
  <cols>
    <col min="1" max="1" width="33.42578125" style="5" bestFit="1" customWidth="1"/>
    <col min="2" max="2" width="1" style="5" customWidth="1"/>
    <col min="3" max="3" width="22" style="5" customWidth="1"/>
    <col min="4" max="4" width="1" style="5" customWidth="1"/>
    <col min="5" max="5" width="24" style="5" customWidth="1"/>
    <col min="6" max="6" width="1" style="5" customWidth="1"/>
    <col min="7" max="7" width="24" style="5" customWidth="1"/>
    <col min="8" max="8" width="1" style="5" customWidth="1"/>
    <col min="9" max="9" width="23" style="5" customWidth="1"/>
    <col min="10" max="10" width="1" style="5" customWidth="1"/>
    <col min="11" max="11" width="23" style="5" customWidth="1"/>
    <col min="12" max="12" width="1" style="5" customWidth="1"/>
    <col min="13" max="13" width="23" style="5" customWidth="1"/>
    <col min="14" max="14" width="1" style="5" customWidth="1"/>
    <col min="15" max="15" width="24" style="5" customWidth="1"/>
    <col min="16" max="16" width="1" style="5" customWidth="1"/>
    <col min="17" max="17" width="24" style="5" customWidth="1"/>
    <col min="18" max="18" width="1" style="5" customWidth="1"/>
    <col min="19" max="19" width="9.140625" style="5" customWidth="1"/>
    <col min="20" max="16384" width="9.140625" style="5"/>
  </cols>
  <sheetData>
    <row r="2" spans="1:17" s="5" customFormat="1" ht="26.25" x14ac:dyDescent="0.25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  <c r="M2" s="9" t="s">
        <v>0</v>
      </c>
      <c r="N2" s="9" t="s">
        <v>0</v>
      </c>
      <c r="O2" s="9" t="s">
        <v>0</v>
      </c>
      <c r="P2" s="9" t="s">
        <v>0</v>
      </c>
      <c r="Q2" s="9" t="s">
        <v>0</v>
      </c>
    </row>
    <row r="3" spans="1:17" s="5" customFormat="1" ht="26.25" x14ac:dyDescent="0.25">
      <c r="A3" s="9" t="s">
        <v>155</v>
      </c>
      <c r="B3" s="9" t="s">
        <v>155</v>
      </c>
      <c r="C3" s="9" t="s">
        <v>155</v>
      </c>
      <c r="D3" s="9" t="s">
        <v>155</v>
      </c>
      <c r="E3" s="9" t="s">
        <v>155</v>
      </c>
      <c r="F3" s="9" t="s">
        <v>155</v>
      </c>
      <c r="G3" s="9" t="s">
        <v>155</v>
      </c>
      <c r="H3" s="9" t="s">
        <v>155</v>
      </c>
      <c r="I3" s="9" t="s">
        <v>155</v>
      </c>
      <c r="J3" s="9" t="s">
        <v>155</v>
      </c>
      <c r="K3" s="9" t="s">
        <v>155</v>
      </c>
      <c r="L3" s="9" t="s">
        <v>155</v>
      </c>
      <c r="M3" s="9" t="s">
        <v>155</v>
      </c>
      <c r="N3" s="9" t="s">
        <v>155</v>
      </c>
      <c r="O3" s="9" t="s">
        <v>155</v>
      </c>
      <c r="P3" s="9" t="s">
        <v>155</v>
      </c>
      <c r="Q3" s="9" t="s">
        <v>155</v>
      </c>
    </row>
    <row r="4" spans="1:17" s="5" customFormat="1" ht="26.25" x14ac:dyDescent="0.25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  <c r="L4" s="9" t="s">
        <v>2</v>
      </c>
      <c r="M4" s="9" t="s">
        <v>2</v>
      </c>
      <c r="N4" s="9" t="s">
        <v>2</v>
      </c>
      <c r="O4" s="9" t="s">
        <v>2</v>
      </c>
      <c r="P4" s="9" t="s">
        <v>2</v>
      </c>
      <c r="Q4" s="9" t="s">
        <v>2</v>
      </c>
    </row>
    <row r="6" spans="1:17" s="5" customFormat="1" ht="26.25" x14ac:dyDescent="0.25">
      <c r="A6" s="8" t="s">
        <v>159</v>
      </c>
      <c r="C6" s="8" t="s">
        <v>157</v>
      </c>
      <c r="D6" s="8" t="s">
        <v>157</v>
      </c>
      <c r="E6" s="8" t="s">
        <v>157</v>
      </c>
      <c r="F6" s="8" t="s">
        <v>157</v>
      </c>
      <c r="G6" s="8" t="s">
        <v>157</v>
      </c>
      <c r="H6" s="8" t="s">
        <v>157</v>
      </c>
      <c r="I6" s="8" t="s">
        <v>157</v>
      </c>
      <c r="K6" s="8" t="s">
        <v>158</v>
      </c>
      <c r="L6" s="8" t="s">
        <v>158</v>
      </c>
      <c r="M6" s="8" t="s">
        <v>158</v>
      </c>
      <c r="N6" s="8" t="s">
        <v>158</v>
      </c>
      <c r="O6" s="8" t="s">
        <v>158</v>
      </c>
      <c r="P6" s="8" t="s">
        <v>158</v>
      </c>
      <c r="Q6" s="8" t="s">
        <v>158</v>
      </c>
    </row>
    <row r="7" spans="1:17" s="5" customFormat="1" ht="26.25" x14ac:dyDescent="0.25">
      <c r="A7" s="8" t="s">
        <v>159</v>
      </c>
      <c r="C7" s="8" t="s">
        <v>218</v>
      </c>
      <c r="E7" s="8" t="s">
        <v>215</v>
      </c>
      <c r="G7" s="8" t="s">
        <v>216</v>
      </c>
      <c r="I7" s="8" t="s">
        <v>219</v>
      </c>
      <c r="K7" s="8" t="s">
        <v>218</v>
      </c>
      <c r="M7" s="8" t="s">
        <v>215</v>
      </c>
      <c r="O7" s="8" t="s">
        <v>216</v>
      </c>
      <c r="Q7" s="8" t="s">
        <v>219</v>
      </c>
    </row>
    <row r="8" spans="1:17" s="5" customFormat="1" ht="21" x14ac:dyDescent="0.25">
      <c r="A8" s="7" t="s">
        <v>70</v>
      </c>
      <c r="C8" s="5">
        <v>804774107</v>
      </c>
      <c r="E8" s="5">
        <f>IFERROR(VLOOKUP(A8,'درآمد ناشی از تغییر قیمت اوراق'!A:Q,9,0),0)</f>
        <v>0</v>
      </c>
      <c r="G8" s="5">
        <f>IFERROR(VLOOKUP(A8,'درآمد ناشی از فروش'!A:Q,9,0),0)</f>
        <v>9516627894</v>
      </c>
      <c r="I8" s="5">
        <f>+G8+E8+C8</f>
        <v>10321402001</v>
      </c>
      <c r="K8" s="5">
        <v>18942836497</v>
      </c>
      <c r="M8" s="5">
        <f>IFERROR(VLOOKUP(A8,'درآمد ناشی از تغییر قیمت اوراق'!A:Q,17,0),0)</f>
        <v>0</v>
      </c>
      <c r="O8" s="5">
        <f>IFERROR(VLOOKUP(A8,'درآمد ناشی از فروش'!A:Q,17,0),0)</f>
        <v>9516627894</v>
      </c>
      <c r="Q8" s="5">
        <f>+O8+M8+K8</f>
        <v>28459464391</v>
      </c>
    </row>
    <row r="9" spans="1:17" s="5" customFormat="1" ht="21" x14ac:dyDescent="0.25">
      <c r="A9" s="7" t="s">
        <v>71</v>
      </c>
      <c r="C9" s="5">
        <v>234551235979</v>
      </c>
      <c r="E9" s="5">
        <f>IFERROR(VLOOKUP(A9,'درآمد ناشی از تغییر قیمت اوراق'!A:Q,9,0),0)</f>
        <v>0</v>
      </c>
      <c r="G9" s="5">
        <f>IFERROR(VLOOKUP(A9,'درآمد ناشی از فروش'!A:Q,9,0),0)</f>
        <v>561107421089</v>
      </c>
      <c r="I9" s="5">
        <f t="shared" ref="I9:I72" si="0">+G9+E9+C9</f>
        <v>795658657068</v>
      </c>
      <c r="K9" s="5">
        <v>967183435823</v>
      </c>
      <c r="M9" s="5">
        <f>IFERROR(VLOOKUP(A9,'درآمد ناشی از تغییر قیمت اوراق'!A:Q,17,0),0)</f>
        <v>0</v>
      </c>
      <c r="O9" s="5">
        <f>IFERROR(VLOOKUP(A9,'درآمد ناشی از فروش'!A:Q,17,0),0)</f>
        <v>561107421089</v>
      </c>
      <c r="Q9" s="5">
        <f t="shared" ref="Q9:Q72" si="1">+O9+M9+K9</f>
        <v>1528290856912</v>
      </c>
    </row>
    <row r="10" spans="1:17" s="5" customFormat="1" ht="21" x14ac:dyDescent="0.25">
      <c r="A10" s="7" t="s">
        <v>72</v>
      </c>
      <c r="C10" s="5">
        <v>183952470341</v>
      </c>
      <c r="E10" s="5">
        <f>IFERROR(VLOOKUP(A10,'درآمد ناشی از تغییر قیمت اوراق'!A:Q,9,0),0)</f>
        <v>-688245601419</v>
      </c>
      <c r="G10" s="5">
        <f>IFERROR(VLOOKUP(A10,'درآمد ناشی از فروش'!A:Q,9,0),0)</f>
        <v>1649669475</v>
      </c>
      <c r="I10" s="5">
        <f t="shared" si="0"/>
        <v>-502643461603</v>
      </c>
      <c r="K10" s="5">
        <v>220407667259</v>
      </c>
      <c r="M10" s="5">
        <f>IFERROR(VLOOKUP(A10,'درآمد ناشی از تغییر قیمت اوراق'!A:Q,17,0),0)</f>
        <v>-561436568312</v>
      </c>
      <c r="O10" s="5">
        <f>IFERROR(VLOOKUP(A10,'درآمد ناشی از فروش'!A:Q,17,0),0)</f>
        <v>1649669475</v>
      </c>
      <c r="Q10" s="5">
        <f t="shared" si="1"/>
        <v>-339379231578</v>
      </c>
    </row>
    <row r="11" spans="1:17" s="5" customFormat="1" ht="21" x14ac:dyDescent="0.25">
      <c r="A11" s="7" t="s">
        <v>83</v>
      </c>
      <c r="C11" s="5">
        <v>274607938807</v>
      </c>
      <c r="E11" s="5">
        <f>IFERROR(VLOOKUP(A11,'درآمد ناشی از تغییر قیمت اوراق'!A:Q,9,0),0)</f>
        <v>4947489286973</v>
      </c>
      <c r="G11" s="5">
        <f>IFERROR(VLOOKUP(A11,'درآمد ناشی از فروش'!A:Q,9,0),0)</f>
        <v>-5681150773175</v>
      </c>
      <c r="I11" s="5">
        <f t="shared" si="0"/>
        <v>-459053547395</v>
      </c>
      <c r="K11" s="5">
        <v>1169100937791</v>
      </c>
      <c r="M11" s="5">
        <f>IFERROR(VLOOKUP(A11,'درآمد ناشی از تغییر قیمت اوراق'!A:Q,17,0),0)</f>
        <v>-21490002593</v>
      </c>
      <c r="O11" s="5">
        <f>IFERROR(VLOOKUP(A11,'درآمد ناشی از فروش'!A:Q,17,0),0)</f>
        <v>-5681150773175</v>
      </c>
      <c r="Q11" s="5">
        <f t="shared" si="1"/>
        <v>-4533539837977</v>
      </c>
    </row>
    <row r="12" spans="1:17" s="5" customFormat="1" ht="21" x14ac:dyDescent="0.25">
      <c r="A12" s="7" t="s">
        <v>164</v>
      </c>
      <c r="C12" s="5">
        <v>0</v>
      </c>
      <c r="E12" s="5">
        <f>IFERROR(VLOOKUP(A12,'درآمد ناشی از تغییر قیمت اوراق'!A:Q,9,0),0)</f>
        <v>0</v>
      </c>
      <c r="G12" s="5">
        <f>IFERROR(VLOOKUP(A12,'درآمد ناشی از فروش'!A:Q,9,0),0)</f>
        <v>0</v>
      </c>
      <c r="I12" s="5">
        <f t="shared" si="0"/>
        <v>0</v>
      </c>
      <c r="K12" s="5">
        <v>11674737558</v>
      </c>
      <c r="M12" s="5">
        <f>IFERROR(VLOOKUP(A12,'درآمد ناشی از تغییر قیمت اوراق'!A:Q,17,0),0)</f>
        <v>0</v>
      </c>
      <c r="O12" s="5">
        <f>IFERROR(VLOOKUP(A12,'درآمد ناشی از فروش'!A:Q,17,0),0)</f>
        <v>4359498659</v>
      </c>
      <c r="Q12" s="5">
        <f t="shared" si="1"/>
        <v>16034236217</v>
      </c>
    </row>
    <row r="13" spans="1:17" s="5" customFormat="1" ht="21" x14ac:dyDescent="0.25">
      <c r="A13" s="7" t="s">
        <v>163</v>
      </c>
      <c r="C13" s="5">
        <v>0</v>
      </c>
      <c r="E13" s="5">
        <f>IFERROR(VLOOKUP(A13,'درآمد ناشی از تغییر قیمت اوراق'!A:Q,9,0),0)</f>
        <v>0</v>
      </c>
      <c r="G13" s="5">
        <f>IFERROR(VLOOKUP(A13,'درآمد ناشی از فروش'!A:Q,9,0),0)</f>
        <v>0</v>
      </c>
      <c r="I13" s="5">
        <f t="shared" si="0"/>
        <v>0</v>
      </c>
      <c r="K13" s="5">
        <v>11314303278</v>
      </c>
      <c r="M13" s="5">
        <f>IFERROR(VLOOKUP(A13,'درآمد ناشی از تغییر قیمت اوراق'!A:Q,17,0),0)</f>
        <v>0</v>
      </c>
      <c r="O13" s="5">
        <f>IFERROR(VLOOKUP(A13,'درآمد ناشی از فروش'!A:Q,17,0),0)</f>
        <v>6017366723</v>
      </c>
      <c r="Q13" s="5">
        <f t="shared" si="1"/>
        <v>17331670001</v>
      </c>
    </row>
    <row r="14" spans="1:17" s="5" customFormat="1" ht="21" x14ac:dyDescent="0.25">
      <c r="A14" s="7" t="s">
        <v>202</v>
      </c>
      <c r="C14" s="5">
        <v>0</v>
      </c>
      <c r="E14" s="5">
        <f>IFERROR(VLOOKUP(A14,'درآمد ناشی از تغییر قیمت اوراق'!A:Q,9,0),0)</f>
        <v>0</v>
      </c>
      <c r="G14" s="5">
        <f>IFERROR(VLOOKUP(A14,'درآمد ناشی از فروش'!A:Q,9,0),0)</f>
        <v>0</v>
      </c>
      <c r="I14" s="5">
        <f t="shared" si="0"/>
        <v>0</v>
      </c>
      <c r="K14" s="5">
        <v>0</v>
      </c>
      <c r="M14" s="5">
        <f>IFERROR(VLOOKUP(A14,'درآمد ناشی از تغییر قیمت اوراق'!A:Q,17,0),0)</f>
        <v>0</v>
      </c>
      <c r="O14" s="5">
        <f>IFERROR(VLOOKUP(A14,'درآمد ناشی از فروش'!A:Q,17,0),0)</f>
        <v>1649797124</v>
      </c>
      <c r="Q14" s="5">
        <f t="shared" si="1"/>
        <v>1649797124</v>
      </c>
    </row>
    <row r="15" spans="1:17" s="5" customFormat="1" ht="21" x14ac:dyDescent="0.25">
      <c r="A15" s="7" t="s">
        <v>171</v>
      </c>
      <c r="C15" s="5">
        <v>0</v>
      </c>
      <c r="E15" s="5">
        <f>IFERROR(VLOOKUP(A15,'درآمد ناشی از تغییر قیمت اوراق'!A:Q,9,0),0)</f>
        <v>0</v>
      </c>
      <c r="G15" s="5">
        <f>IFERROR(VLOOKUP(A15,'درآمد ناشی از فروش'!A:Q,9,0),0)</f>
        <v>0</v>
      </c>
      <c r="I15" s="5">
        <f t="shared" si="0"/>
        <v>0</v>
      </c>
      <c r="K15" s="5">
        <v>1465995850</v>
      </c>
      <c r="M15" s="5">
        <f>IFERROR(VLOOKUP(A15,'درآمد ناشی از تغییر قیمت اوراق'!A:Q,17,0),0)</f>
        <v>0</v>
      </c>
      <c r="O15" s="5">
        <f>IFERROR(VLOOKUP(A15,'درآمد ناشی از فروش'!A:Q,17,0),0)</f>
        <v>3523096921</v>
      </c>
      <c r="Q15" s="5">
        <f t="shared" si="1"/>
        <v>4989092771</v>
      </c>
    </row>
    <row r="16" spans="1:17" s="5" customFormat="1" ht="21" x14ac:dyDescent="0.25">
      <c r="A16" s="7" t="s">
        <v>203</v>
      </c>
      <c r="C16" s="5">
        <v>0</v>
      </c>
      <c r="E16" s="5">
        <f>IFERROR(VLOOKUP(A16,'درآمد ناشی از تغییر قیمت اوراق'!A:Q,9,0),0)</f>
        <v>0</v>
      </c>
      <c r="G16" s="5">
        <f>IFERROR(VLOOKUP(A16,'درآمد ناشی از فروش'!A:Q,9,0),0)</f>
        <v>0</v>
      </c>
      <c r="I16" s="5">
        <f t="shared" si="0"/>
        <v>0</v>
      </c>
      <c r="K16" s="5">
        <v>0</v>
      </c>
      <c r="M16" s="5">
        <f>IFERROR(VLOOKUP(A16,'درآمد ناشی از تغییر قیمت اوراق'!A:Q,17,0),0)</f>
        <v>0</v>
      </c>
      <c r="O16" s="5">
        <f>IFERROR(VLOOKUP(A16,'درآمد ناشی از فروش'!A:Q,17,0),0)</f>
        <v>7886640803</v>
      </c>
      <c r="Q16" s="5">
        <f t="shared" si="1"/>
        <v>7886640803</v>
      </c>
    </row>
    <row r="17" spans="1:17" s="5" customFormat="1" ht="21" x14ac:dyDescent="0.25">
      <c r="A17" s="7" t="s">
        <v>170</v>
      </c>
      <c r="C17" s="5">
        <v>0</v>
      </c>
      <c r="E17" s="5">
        <f>IFERROR(VLOOKUP(A17,'درآمد ناشی از تغییر قیمت اوراق'!A:Q,9,0),0)</f>
        <v>0</v>
      </c>
      <c r="G17" s="5">
        <f>IFERROR(VLOOKUP(A17,'درآمد ناشی از فروش'!A:Q,9,0),0)</f>
        <v>0</v>
      </c>
      <c r="I17" s="5">
        <f t="shared" si="0"/>
        <v>0</v>
      </c>
      <c r="K17" s="5">
        <v>388579325214</v>
      </c>
      <c r="M17" s="5">
        <f>IFERROR(VLOOKUP(A17,'درآمد ناشی از تغییر قیمت اوراق'!A:Q,17,0),0)</f>
        <v>0</v>
      </c>
      <c r="O17" s="5">
        <f>IFERROR(VLOOKUP(A17,'درآمد ناشی از فروش'!A:Q,17,0),0)</f>
        <v>546633042660</v>
      </c>
      <c r="Q17" s="5">
        <f t="shared" si="1"/>
        <v>935212367874</v>
      </c>
    </row>
    <row r="18" spans="1:17" s="5" customFormat="1" ht="21" x14ac:dyDescent="0.25">
      <c r="A18" s="7" t="s">
        <v>204</v>
      </c>
      <c r="C18" s="5">
        <v>0</v>
      </c>
      <c r="E18" s="5">
        <f>IFERROR(VLOOKUP(A18,'درآمد ناشی از تغییر قیمت اوراق'!A:Q,9,0),0)</f>
        <v>0</v>
      </c>
      <c r="G18" s="5">
        <f>IFERROR(VLOOKUP(A18,'درآمد ناشی از فروش'!A:Q,9,0),0)</f>
        <v>0</v>
      </c>
      <c r="I18" s="5">
        <f t="shared" si="0"/>
        <v>0</v>
      </c>
      <c r="K18" s="5">
        <v>0</v>
      </c>
      <c r="M18" s="5">
        <f>IFERROR(VLOOKUP(A18,'درآمد ناشی از تغییر قیمت اوراق'!A:Q,17,0),0)</f>
        <v>0</v>
      </c>
      <c r="O18" s="5">
        <f>IFERROR(VLOOKUP(A18,'درآمد ناشی از فروش'!A:Q,17,0),0)</f>
        <v>32299908677</v>
      </c>
      <c r="Q18" s="5">
        <f t="shared" si="1"/>
        <v>32299908677</v>
      </c>
    </row>
    <row r="19" spans="1:17" s="5" customFormat="1" ht="21" x14ac:dyDescent="0.25">
      <c r="A19" s="7" t="s">
        <v>205</v>
      </c>
      <c r="C19" s="5">
        <v>0</v>
      </c>
      <c r="E19" s="5">
        <f>IFERROR(VLOOKUP(A19,'درآمد ناشی از تغییر قیمت اوراق'!A:Q,9,0),0)</f>
        <v>0</v>
      </c>
      <c r="G19" s="5">
        <f>IFERROR(VLOOKUP(A19,'درآمد ناشی از فروش'!A:Q,9,0),0)</f>
        <v>0</v>
      </c>
      <c r="I19" s="5">
        <f t="shared" si="0"/>
        <v>0</v>
      </c>
      <c r="K19" s="5">
        <v>0</v>
      </c>
      <c r="M19" s="5">
        <f>IFERROR(VLOOKUP(A19,'درآمد ناشی از تغییر قیمت اوراق'!A:Q,17,0),0)</f>
        <v>0</v>
      </c>
      <c r="O19" s="5">
        <f>IFERROR(VLOOKUP(A19,'درآمد ناشی از فروش'!A:Q,17,0),0)</f>
        <v>274461872935</v>
      </c>
      <c r="Q19" s="5">
        <f t="shared" si="1"/>
        <v>274461872935</v>
      </c>
    </row>
    <row r="20" spans="1:17" s="5" customFormat="1" ht="21" x14ac:dyDescent="0.25">
      <c r="A20" s="7" t="s">
        <v>206</v>
      </c>
      <c r="C20" s="5">
        <v>0</v>
      </c>
      <c r="E20" s="5">
        <f>IFERROR(VLOOKUP(A20,'درآمد ناشی از تغییر قیمت اوراق'!A:Q,9,0),0)</f>
        <v>0</v>
      </c>
      <c r="G20" s="5">
        <f>IFERROR(VLOOKUP(A20,'درآمد ناشی از فروش'!A:Q,9,0),0)</f>
        <v>0</v>
      </c>
      <c r="I20" s="5">
        <f t="shared" si="0"/>
        <v>0</v>
      </c>
      <c r="K20" s="5">
        <v>0</v>
      </c>
      <c r="M20" s="5">
        <f>IFERROR(VLOOKUP(A20,'درآمد ناشی از تغییر قیمت اوراق'!A:Q,17,0),0)</f>
        <v>0</v>
      </c>
      <c r="O20" s="5">
        <f>IFERROR(VLOOKUP(A20,'درآمد ناشی از فروش'!A:Q,17,0),0)</f>
        <v>147239838588</v>
      </c>
      <c r="Q20" s="5">
        <f t="shared" si="1"/>
        <v>147239838588</v>
      </c>
    </row>
    <row r="21" spans="1:17" s="5" customFormat="1" ht="21" x14ac:dyDescent="0.25">
      <c r="A21" s="7" t="s">
        <v>207</v>
      </c>
      <c r="C21" s="5">
        <v>0</v>
      </c>
      <c r="E21" s="5">
        <f>IFERROR(VLOOKUP(A21,'درآمد ناشی از تغییر قیمت اوراق'!A:Q,9,0),0)</f>
        <v>0</v>
      </c>
      <c r="G21" s="5">
        <f>IFERROR(VLOOKUP(A21,'درآمد ناشی از فروش'!A:Q,9,0),0)</f>
        <v>0</v>
      </c>
      <c r="I21" s="5">
        <f t="shared" si="0"/>
        <v>0</v>
      </c>
      <c r="K21" s="5">
        <v>0</v>
      </c>
      <c r="M21" s="5">
        <f>IFERROR(VLOOKUP(A21,'درآمد ناشی از تغییر قیمت اوراق'!A:Q,17,0),0)</f>
        <v>0</v>
      </c>
      <c r="O21" s="5">
        <f>IFERROR(VLOOKUP(A21,'درآمد ناشی از فروش'!A:Q,17,0),0)</f>
        <v>10189942144</v>
      </c>
      <c r="Q21" s="5">
        <f t="shared" si="1"/>
        <v>10189942144</v>
      </c>
    </row>
    <row r="22" spans="1:17" s="5" customFormat="1" ht="21" x14ac:dyDescent="0.25">
      <c r="A22" s="7" t="s">
        <v>208</v>
      </c>
      <c r="C22" s="5">
        <v>0</v>
      </c>
      <c r="E22" s="5">
        <f>IFERROR(VLOOKUP(A22,'درآمد ناشی از تغییر قیمت اوراق'!A:Q,9,0),0)</f>
        <v>0</v>
      </c>
      <c r="G22" s="5">
        <f>IFERROR(VLOOKUP(A22,'درآمد ناشی از فروش'!A:Q,9,0),0)</f>
        <v>0</v>
      </c>
      <c r="I22" s="5">
        <f t="shared" si="0"/>
        <v>0</v>
      </c>
      <c r="K22" s="5">
        <v>0</v>
      </c>
      <c r="M22" s="5">
        <f>IFERROR(VLOOKUP(A22,'درآمد ناشی از تغییر قیمت اوراق'!A:Q,17,0),0)</f>
        <v>0</v>
      </c>
      <c r="O22" s="5">
        <f>IFERROR(VLOOKUP(A22,'درآمد ناشی از فروش'!A:Q,17,0),0)</f>
        <v>678898140</v>
      </c>
      <c r="Q22" s="5">
        <f t="shared" si="1"/>
        <v>678898140</v>
      </c>
    </row>
    <row r="23" spans="1:17" s="5" customFormat="1" ht="21" x14ac:dyDescent="0.25">
      <c r="A23" s="7" t="s">
        <v>169</v>
      </c>
      <c r="C23" s="5">
        <v>0</v>
      </c>
      <c r="E23" s="5">
        <f>IFERROR(VLOOKUP(A23,'درآمد ناشی از تغییر قیمت اوراق'!A:Q,9,0),0)</f>
        <v>0</v>
      </c>
      <c r="G23" s="5">
        <f>IFERROR(VLOOKUP(A23,'درآمد ناشی از فروش'!A:Q,9,0),0)</f>
        <v>0</v>
      </c>
      <c r="I23" s="5">
        <f t="shared" si="0"/>
        <v>0</v>
      </c>
      <c r="K23" s="5">
        <v>19547877506</v>
      </c>
      <c r="M23" s="5">
        <f>IFERROR(VLOOKUP(A23,'درآمد ناشی از تغییر قیمت اوراق'!A:Q,17,0),0)</f>
        <v>0</v>
      </c>
      <c r="O23" s="5">
        <f>IFERROR(VLOOKUP(A23,'درآمد ناشی از فروش'!A:Q,17,0),0)</f>
        <v>10617195029</v>
      </c>
      <c r="Q23" s="5">
        <f t="shared" si="1"/>
        <v>30165072535</v>
      </c>
    </row>
    <row r="24" spans="1:17" s="5" customFormat="1" ht="21" x14ac:dyDescent="0.25">
      <c r="A24" s="7" t="s">
        <v>209</v>
      </c>
      <c r="C24" s="5">
        <v>0</v>
      </c>
      <c r="E24" s="5">
        <f>IFERROR(VLOOKUP(A24,'درآمد ناشی از تغییر قیمت اوراق'!A:Q,9,0),0)</f>
        <v>0</v>
      </c>
      <c r="G24" s="5">
        <f>IFERROR(VLOOKUP(A24,'درآمد ناشی از فروش'!A:Q,9,0),0)</f>
        <v>0</v>
      </c>
      <c r="I24" s="5">
        <f t="shared" si="0"/>
        <v>0</v>
      </c>
      <c r="K24" s="5">
        <v>0</v>
      </c>
      <c r="M24" s="5">
        <f>IFERROR(VLOOKUP(A24,'درآمد ناشی از تغییر قیمت اوراق'!A:Q,17,0),0)</f>
        <v>0</v>
      </c>
      <c r="O24" s="5">
        <f>IFERROR(VLOOKUP(A24,'درآمد ناشی از فروش'!A:Q,17,0),0)</f>
        <v>664481447</v>
      </c>
      <c r="Q24" s="5">
        <f t="shared" si="1"/>
        <v>664481447</v>
      </c>
    </row>
    <row r="25" spans="1:17" s="5" customFormat="1" ht="21" x14ac:dyDescent="0.25">
      <c r="A25" s="7" t="s">
        <v>210</v>
      </c>
      <c r="C25" s="5">
        <v>0</v>
      </c>
      <c r="E25" s="5">
        <f>IFERROR(VLOOKUP(A25,'درآمد ناشی از تغییر قیمت اوراق'!A:Q,9,0),0)</f>
        <v>0</v>
      </c>
      <c r="G25" s="5">
        <f>IFERROR(VLOOKUP(A25,'درآمد ناشی از فروش'!A:Q,9,0),0)</f>
        <v>0</v>
      </c>
      <c r="I25" s="5">
        <f t="shared" si="0"/>
        <v>0</v>
      </c>
      <c r="K25" s="5">
        <v>0</v>
      </c>
      <c r="M25" s="5">
        <f>IFERROR(VLOOKUP(A25,'درآمد ناشی از تغییر قیمت اوراق'!A:Q,17,0),0)</f>
        <v>0</v>
      </c>
      <c r="O25" s="5">
        <f>IFERROR(VLOOKUP(A25,'درآمد ناشی از فروش'!A:Q,17,0),0)</f>
        <v>44264467895</v>
      </c>
      <c r="Q25" s="5">
        <f t="shared" si="1"/>
        <v>44264467895</v>
      </c>
    </row>
    <row r="26" spans="1:17" s="5" customFormat="1" ht="21" x14ac:dyDescent="0.25">
      <c r="A26" s="7" t="s">
        <v>168</v>
      </c>
      <c r="C26" s="5">
        <v>0</v>
      </c>
      <c r="E26" s="5">
        <f>IFERROR(VLOOKUP(A26,'درآمد ناشی از تغییر قیمت اوراق'!A:Q,9,0),0)</f>
        <v>0</v>
      </c>
      <c r="G26" s="5">
        <f>IFERROR(VLOOKUP(A26,'درآمد ناشی از فروش'!A:Q,9,0),0)</f>
        <v>0</v>
      </c>
      <c r="I26" s="5">
        <f t="shared" si="0"/>
        <v>0</v>
      </c>
      <c r="K26" s="5">
        <v>634351737592</v>
      </c>
      <c r="M26" s="5">
        <f>IFERROR(VLOOKUP(A26,'درآمد ناشی از تغییر قیمت اوراق'!A:Q,17,0),0)</f>
        <v>0</v>
      </c>
      <c r="O26" s="5">
        <f>IFERROR(VLOOKUP(A26,'درآمد ناشی از فروش'!A:Q,17,0),0)</f>
        <v>305862325059</v>
      </c>
      <c r="Q26" s="5">
        <f t="shared" si="1"/>
        <v>940214062651</v>
      </c>
    </row>
    <row r="27" spans="1:17" s="5" customFormat="1" ht="21" x14ac:dyDescent="0.25">
      <c r="A27" s="7" t="s">
        <v>211</v>
      </c>
      <c r="C27" s="5">
        <v>0</v>
      </c>
      <c r="E27" s="5">
        <f>IFERROR(VLOOKUP(A27,'درآمد ناشی از تغییر قیمت اوراق'!A:Q,9,0),0)</f>
        <v>0</v>
      </c>
      <c r="G27" s="5">
        <f>IFERROR(VLOOKUP(A27,'درآمد ناشی از فروش'!A:Q,9,0),0)</f>
        <v>0</v>
      </c>
      <c r="I27" s="5">
        <f t="shared" si="0"/>
        <v>0</v>
      </c>
      <c r="K27" s="5">
        <v>0</v>
      </c>
      <c r="M27" s="5">
        <f>IFERROR(VLOOKUP(A27,'درآمد ناشی از تغییر قیمت اوراق'!A:Q,17,0),0)</f>
        <v>0</v>
      </c>
      <c r="O27" s="5">
        <f>IFERROR(VLOOKUP(A27,'درآمد ناشی از فروش'!A:Q,17,0),0)</f>
        <v>36942360925</v>
      </c>
      <c r="Q27" s="5">
        <f t="shared" si="1"/>
        <v>36942360925</v>
      </c>
    </row>
    <row r="28" spans="1:17" s="5" customFormat="1" ht="21" x14ac:dyDescent="0.25">
      <c r="A28" s="7" t="s">
        <v>167</v>
      </c>
      <c r="C28" s="5">
        <v>0</v>
      </c>
      <c r="E28" s="5">
        <f>IFERROR(VLOOKUP(A28,'درآمد ناشی از تغییر قیمت اوراق'!A:Q,9,0),0)</f>
        <v>0</v>
      </c>
      <c r="G28" s="5">
        <f>IFERROR(VLOOKUP(A28,'درآمد ناشی از فروش'!A:Q,9,0),0)</f>
        <v>0</v>
      </c>
      <c r="I28" s="5">
        <f t="shared" si="0"/>
        <v>0</v>
      </c>
      <c r="K28" s="5">
        <v>224315916066</v>
      </c>
      <c r="M28" s="5">
        <f>IFERROR(VLOOKUP(A28,'درآمد ناشی از تغییر قیمت اوراق'!A:Q,17,0),0)</f>
        <v>0</v>
      </c>
      <c r="O28" s="5">
        <f>IFERROR(VLOOKUP(A28,'درآمد ناشی از فروش'!A:Q,17,0),0)</f>
        <v>109222379609</v>
      </c>
      <c r="Q28" s="5">
        <f t="shared" si="1"/>
        <v>333538295675</v>
      </c>
    </row>
    <row r="29" spans="1:17" s="5" customFormat="1" ht="21" x14ac:dyDescent="0.25">
      <c r="A29" s="7" t="s">
        <v>78</v>
      </c>
      <c r="C29" s="5">
        <v>305940219207</v>
      </c>
      <c r="E29" s="5">
        <f>IFERROR(VLOOKUP(A29,'درآمد ناشی از تغییر قیمت اوراق'!A:Q,9,0),0)</f>
        <v>-1041671293172</v>
      </c>
      <c r="G29" s="5">
        <f>IFERROR(VLOOKUP(A29,'درآمد ناشی از فروش'!A:Q,9,0),0)</f>
        <v>0</v>
      </c>
      <c r="I29" s="5">
        <f t="shared" si="0"/>
        <v>-735731073965</v>
      </c>
      <c r="K29" s="5">
        <v>2642019948758</v>
      </c>
      <c r="M29" s="5">
        <f>IFERROR(VLOOKUP(A29,'درآمد ناشی از تغییر قیمت اوراق'!A:Q,17,0),0)</f>
        <v>-57527526682</v>
      </c>
      <c r="O29" s="5">
        <f>IFERROR(VLOOKUP(A29,'درآمد ناشی از فروش'!A:Q,17,0),0)</f>
        <v>-240741642</v>
      </c>
      <c r="Q29" s="5">
        <f t="shared" si="1"/>
        <v>2584251680434</v>
      </c>
    </row>
    <row r="30" spans="1:17" s="5" customFormat="1" ht="21" x14ac:dyDescent="0.25">
      <c r="A30" s="7" t="s">
        <v>212</v>
      </c>
      <c r="C30" s="5">
        <v>0</v>
      </c>
      <c r="E30" s="5">
        <f>IFERROR(VLOOKUP(A30,'درآمد ناشی از تغییر قیمت اوراق'!A:Q,9,0),0)</f>
        <v>0</v>
      </c>
      <c r="G30" s="5">
        <f>IFERROR(VLOOKUP(A30,'درآمد ناشی از فروش'!A:Q,9,0),0)</f>
        <v>0</v>
      </c>
      <c r="I30" s="5">
        <f t="shared" si="0"/>
        <v>0</v>
      </c>
      <c r="K30" s="5">
        <v>0</v>
      </c>
      <c r="M30" s="5">
        <f>IFERROR(VLOOKUP(A30,'درآمد ناشی از تغییر قیمت اوراق'!A:Q,17,0),0)</f>
        <v>0</v>
      </c>
      <c r="O30" s="5">
        <f>IFERROR(VLOOKUP(A30,'درآمد ناشی از فروش'!A:Q,17,0),0)</f>
        <v>485908208236</v>
      </c>
      <c r="Q30" s="5">
        <f t="shared" si="1"/>
        <v>485908208236</v>
      </c>
    </row>
    <row r="31" spans="1:17" s="5" customFormat="1" ht="21" x14ac:dyDescent="0.25">
      <c r="A31" s="7" t="s">
        <v>213</v>
      </c>
      <c r="C31" s="5">
        <v>0</v>
      </c>
      <c r="E31" s="5">
        <f>IFERROR(VLOOKUP(A31,'درآمد ناشی از تغییر قیمت اوراق'!A:Q,9,0),0)</f>
        <v>0</v>
      </c>
      <c r="G31" s="5">
        <f>IFERROR(VLOOKUP(A31,'درآمد ناشی از فروش'!A:Q,9,0),0)</f>
        <v>0</v>
      </c>
      <c r="I31" s="5">
        <f t="shared" si="0"/>
        <v>0</v>
      </c>
      <c r="K31" s="5">
        <v>0</v>
      </c>
      <c r="M31" s="5">
        <f>IFERROR(VLOOKUP(A31,'درآمد ناشی از تغییر قیمت اوراق'!A:Q,17,0),0)</f>
        <v>0</v>
      </c>
      <c r="O31" s="5">
        <f>IFERROR(VLOOKUP(A31,'درآمد ناشی از فروش'!A:Q,17,0),0)</f>
        <v>185734840610</v>
      </c>
      <c r="Q31" s="5">
        <f t="shared" si="1"/>
        <v>185734840610</v>
      </c>
    </row>
    <row r="32" spans="1:17" s="5" customFormat="1" ht="21" x14ac:dyDescent="0.25">
      <c r="A32" s="7" t="s">
        <v>57</v>
      </c>
      <c r="C32" s="5">
        <v>46523555333</v>
      </c>
      <c r="E32" s="5">
        <f>IFERROR(VLOOKUP(A32,'درآمد ناشی از تغییر قیمت اوراق'!A:Q,9,0),0)</f>
        <v>0</v>
      </c>
      <c r="G32" s="5">
        <f>IFERROR(VLOOKUP(A32,'درآمد ناشی از فروش'!A:Q,9,0),0)</f>
        <v>0</v>
      </c>
      <c r="I32" s="5">
        <f t="shared" si="0"/>
        <v>46523555333</v>
      </c>
      <c r="K32" s="5">
        <v>401573780232</v>
      </c>
      <c r="M32" s="5">
        <f>IFERROR(VLOOKUP(A32,'درآمد ناشی از تغییر قیمت اوراق'!A:Q,17,0),0)</f>
        <v>-546712500</v>
      </c>
      <c r="O32" s="5">
        <f>IFERROR(VLOOKUP(A32,'درآمد ناشی از فروش'!A:Q,17,0),0)</f>
        <v>-762500</v>
      </c>
      <c r="Q32" s="5">
        <f t="shared" si="1"/>
        <v>401026305232</v>
      </c>
    </row>
    <row r="33" spans="1:17" s="5" customFormat="1" ht="21" x14ac:dyDescent="0.25">
      <c r="A33" s="7" t="s">
        <v>166</v>
      </c>
      <c r="C33" s="5">
        <v>0</v>
      </c>
      <c r="E33" s="5">
        <f>IFERROR(VLOOKUP(A33,'درآمد ناشی از تغییر قیمت اوراق'!A:Q,9,0),0)</f>
        <v>0</v>
      </c>
      <c r="G33" s="5">
        <f>IFERROR(VLOOKUP(A33,'درآمد ناشی از فروش'!A:Q,9,0),0)</f>
        <v>0</v>
      </c>
      <c r="I33" s="5">
        <f t="shared" si="0"/>
        <v>0</v>
      </c>
      <c r="K33" s="5">
        <v>472328204287</v>
      </c>
      <c r="M33" s="5">
        <f>IFERROR(VLOOKUP(A33,'درآمد ناشی از تغییر قیمت اوراق'!A:Q,17,0),0)</f>
        <v>0</v>
      </c>
      <c r="O33" s="5">
        <f>IFERROR(VLOOKUP(A33,'درآمد ناشی از فروش'!A:Q,17,0),0)</f>
        <v>-4317211641169</v>
      </c>
      <c r="Q33" s="5">
        <f t="shared" si="1"/>
        <v>-3844883436882</v>
      </c>
    </row>
    <row r="34" spans="1:17" s="5" customFormat="1" ht="21" x14ac:dyDescent="0.25">
      <c r="A34" s="7" t="s">
        <v>165</v>
      </c>
      <c r="C34" s="5">
        <v>0</v>
      </c>
      <c r="E34" s="5">
        <f>IFERROR(VLOOKUP(A34,'درآمد ناشی از تغییر قیمت اوراق'!A:Q,9,0),0)</f>
        <v>0</v>
      </c>
      <c r="G34" s="5">
        <f>IFERROR(VLOOKUP(A34,'درآمد ناشی از فروش'!A:Q,9,0),0)</f>
        <v>0</v>
      </c>
      <c r="I34" s="5">
        <f t="shared" si="0"/>
        <v>0</v>
      </c>
      <c r="K34" s="5">
        <v>104151617471</v>
      </c>
      <c r="M34" s="5">
        <f>IFERROR(VLOOKUP(A34,'درآمد ناشی از تغییر قیمت اوراق'!A:Q,17,0),0)</f>
        <v>0</v>
      </c>
      <c r="O34" s="5">
        <f>IFERROR(VLOOKUP(A34,'درآمد ناشی از فروش'!A:Q,17,0),0)</f>
        <v>-1211583195824</v>
      </c>
      <c r="Q34" s="5">
        <f t="shared" si="1"/>
        <v>-1107431578353</v>
      </c>
    </row>
    <row r="35" spans="1:17" s="5" customFormat="1" ht="21" x14ac:dyDescent="0.25">
      <c r="A35" s="7" t="s">
        <v>90</v>
      </c>
      <c r="C35" s="5">
        <v>111049595062</v>
      </c>
      <c r="E35" s="5">
        <f>IFERROR(VLOOKUP(A35,'درآمد ناشی از تغییر قیمت اوراق'!A:Q,9,0),0)</f>
        <v>-97984866293</v>
      </c>
      <c r="G35" s="5">
        <f>IFERROR(VLOOKUP(A35,'درآمد ناشی از فروش'!A:Q,9,0),0)</f>
        <v>0</v>
      </c>
      <c r="I35" s="5">
        <f t="shared" si="0"/>
        <v>13064728769</v>
      </c>
      <c r="K35" s="5">
        <v>111049595062</v>
      </c>
      <c r="M35" s="5">
        <f>IFERROR(VLOOKUP(A35,'درآمد ناشی از تغییر قیمت اوراق'!A:Q,17,0),0)</f>
        <v>-97984866293</v>
      </c>
      <c r="O35" s="5">
        <f>IFERROR(VLOOKUP(A35,'درآمد ناشی از فروش'!A:Q,17,0),0)</f>
        <v>0</v>
      </c>
      <c r="Q35" s="5">
        <f t="shared" si="1"/>
        <v>13064728769</v>
      </c>
    </row>
    <row r="36" spans="1:17" s="5" customFormat="1" ht="21" x14ac:dyDescent="0.25">
      <c r="A36" s="7" t="s">
        <v>89</v>
      </c>
      <c r="C36" s="5">
        <v>28444000989</v>
      </c>
      <c r="E36" s="5">
        <f>IFERROR(VLOOKUP(A36,'درآمد ناشی از تغییر قیمت اوراق'!A:Q,9,0),0)</f>
        <v>-51384300075</v>
      </c>
      <c r="G36" s="5">
        <f>IFERROR(VLOOKUP(A36,'درآمد ناشی از فروش'!A:Q,9,0),0)</f>
        <v>0</v>
      </c>
      <c r="I36" s="5">
        <f t="shared" si="0"/>
        <v>-22940299086</v>
      </c>
      <c r="K36" s="5">
        <v>28444000989</v>
      </c>
      <c r="M36" s="5">
        <f>IFERROR(VLOOKUP(A36,'درآمد ناشی از تغییر قیمت اوراق'!A:Q,17,0),0)</f>
        <v>-51384300075</v>
      </c>
      <c r="O36" s="5">
        <f>IFERROR(VLOOKUP(A36,'درآمد ناشی از فروش'!A:Q,17,0),0)</f>
        <v>0</v>
      </c>
      <c r="Q36" s="5">
        <f t="shared" si="1"/>
        <v>-22940299086</v>
      </c>
    </row>
    <row r="37" spans="1:17" s="5" customFormat="1" ht="21" x14ac:dyDescent="0.25">
      <c r="A37" s="7" t="s">
        <v>67</v>
      </c>
      <c r="C37" s="5">
        <v>9186484279</v>
      </c>
      <c r="E37" s="5">
        <f>IFERROR(VLOOKUP(A37,'درآمد ناشی از تغییر قیمت اوراق'!A:Q,9,0),0)</f>
        <v>5086336234</v>
      </c>
      <c r="G37" s="5">
        <f>IFERROR(VLOOKUP(A37,'درآمد ناشی از فروش'!A:Q,9,0),0)</f>
        <v>0</v>
      </c>
      <c r="I37" s="5">
        <f t="shared" si="0"/>
        <v>14272820513</v>
      </c>
      <c r="K37" s="5">
        <v>11573629360</v>
      </c>
      <c r="M37" s="5">
        <f>IFERROR(VLOOKUP(A37,'درآمد ناشی از تغییر قیمت اوراق'!A:Q,17,0),0)</f>
        <v>4987516234</v>
      </c>
      <c r="O37" s="5">
        <f>IFERROR(VLOOKUP(A37,'درآمد ناشی از فروش'!A:Q,17,0),0)</f>
        <v>0</v>
      </c>
      <c r="Q37" s="5">
        <f t="shared" si="1"/>
        <v>16561145594</v>
      </c>
    </row>
    <row r="38" spans="1:17" s="5" customFormat="1" ht="21" x14ac:dyDescent="0.25">
      <c r="A38" s="7" t="s">
        <v>82</v>
      </c>
      <c r="C38" s="5">
        <v>34736162865</v>
      </c>
      <c r="E38" s="5">
        <f>IFERROR(VLOOKUP(A38,'درآمد ناشی از تغییر قیمت اوراق'!A:Q,9,0),0)</f>
        <v>53740243772</v>
      </c>
      <c r="G38" s="5">
        <f>IFERROR(VLOOKUP(A38,'درآمد ناشی از فروش'!A:Q,9,0),0)</f>
        <v>0</v>
      </c>
      <c r="I38" s="5">
        <f t="shared" si="0"/>
        <v>88476406637</v>
      </c>
      <c r="K38" s="5">
        <v>81029743443</v>
      </c>
      <c r="M38" s="5">
        <f>IFERROR(VLOOKUP(A38,'درآمد ناشی از تغییر قیمت اوراق'!A:Q,17,0),0)</f>
        <v>-342308108776</v>
      </c>
      <c r="O38" s="5">
        <f>IFERROR(VLOOKUP(A38,'درآمد ناشی از فروش'!A:Q,17,0),0)</f>
        <v>0</v>
      </c>
      <c r="Q38" s="5">
        <f t="shared" si="1"/>
        <v>-261278365333</v>
      </c>
    </row>
    <row r="39" spans="1:17" s="5" customFormat="1" ht="21" x14ac:dyDescent="0.25">
      <c r="A39" s="7" t="s">
        <v>81</v>
      </c>
      <c r="C39" s="5">
        <v>91575503300</v>
      </c>
      <c r="E39" s="5">
        <f>IFERROR(VLOOKUP(A39,'درآمد ناشی از تغییر قیمت اوراق'!A:Q,9,0),0)</f>
        <v>230423225083</v>
      </c>
      <c r="G39" s="5">
        <f>IFERROR(VLOOKUP(A39,'درآمد ناشی از فروش'!A:Q,9,0),0)</f>
        <v>0</v>
      </c>
      <c r="I39" s="5">
        <f t="shared" si="0"/>
        <v>321998728383</v>
      </c>
      <c r="K39" s="5">
        <v>272213957228</v>
      </c>
      <c r="M39" s="5">
        <f>IFERROR(VLOOKUP(A39,'درآمد ناشی از تغییر قیمت اوراق'!A:Q,17,0),0)</f>
        <v>-639684967398</v>
      </c>
      <c r="O39" s="5">
        <f>IFERROR(VLOOKUP(A39,'درآمد ناشی از فروش'!A:Q,17,0),0)</f>
        <v>0</v>
      </c>
      <c r="Q39" s="5">
        <f t="shared" si="1"/>
        <v>-367471010170</v>
      </c>
    </row>
    <row r="40" spans="1:17" s="5" customFormat="1" ht="21" x14ac:dyDescent="0.25">
      <c r="A40" s="7" t="s">
        <v>94</v>
      </c>
      <c r="C40" s="5">
        <v>282786885240</v>
      </c>
      <c r="E40" s="5">
        <f>IFERROR(VLOOKUP(A40,'درآمد ناشی از تغییر قیمت اوراق'!A:Q,9,0),0)</f>
        <v>0</v>
      </c>
      <c r="G40" s="5">
        <f>IFERROR(VLOOKUP(A40,'درآمد ناشی از فروش'!A:Q,9,0),0)</f>
        <v>0</v>
      </c>
      <c r="I40" s="5">
        <f t="shared" si="0"/>
        <v>282786885240</v>
      </c>
      <c r="K40" s="5">
        <v>1461220525456</v>
      </c>
      <c r="M40" s="5">
        <f>IFERROR(VLOOKUP(A40,'درآمد ناشی از تغییر قیمت اوراق'!A:Q,17,0),0)</f>
        <v>0</v>
      </c>
      <c r="O40" s="5">
        <f>IFERROR(VLOOKUP(A40,'درآمد ناشی از فروش'!A:Q,17,0),0)</f>
        <v>0</v>
      </c>
      <c r="Q40" s="5">
        <f t="shared" si="1"/>
        <v>1461220525456</v>
      </c>
    </row>
    <row r="41" spans="1:17" s="5" customFormat="1" ht="21" x14ac:dyDescent="0.25">
      <c r="A41" s="7" t="s">
        <v>80</v>
      </c>
      <c r="C41" s="5">
        <v>175760544787</v>
      </c>
      <c r="E41" s="5">
        <f>IFERROR(VLOOKUP(A41,'درآمد ناشی از تغییر قیمت اوراق'!A:Q,9,0),0)</f>
        <v>-560867472779</v>
      </c>
      <c r="G41" s="5">
        <f>IFERROR(VLOOKUP(A41,'درآمد ناشی از فروش'!A:Q,9,0),0)</f>
        <v>0</v>
      </c>
      <c r="I41" s="5">
        <f t="shared" si="0"/>
        <v>-385106927992</v>
      </c>
      <c r="K41" s="5">
        <v>844841200831</v>
      </c>
      <c r="M41" s="5">
        <f>IFERROR(VLOOKUP(A41,'درآمد ناشی از تغییر قیمت اوراق'!A:Q,17,0),0)</f>
        <v>-605886205404</v>
      </c>
      <c r="O41" s="5">
        <f>IFERROR(VLOOKUP(A41,'درآمد ناشی از فروش'!A:Q,17,0),0)</f>
        <v>0</v>
      </c>
      <c r="Q41" s="5">
        <f t="shared" si="1"/>
        <v>238954995427</v>
      </c>
    </row>
    <row r="42" spans="1:17" s="5" customFormat="1" ht="21" x14ac:dyDescent="0.25">
      <c r="A42" s="7" t="s">
        <v>79</v>
      </c>
      <c r="C42" s="5">
        <v>5474175764</v>
      </c>
      <c r="E42" s="5">
        <f>IFERROR(VLOOKUP(A42,'درآمد ناشی از تغییر قیمت اوراق'!A:Q,9,0),0)</f>
        <v>-8207111324</v>
      </c>
      <c r="G42" s="5">
        <f>IFERROR(VLOOKUP(A42,'درآمد ناشی از فروش'!A:Q,9,0),0)</f>
        <v>0</v>
      </c>
      <c r="I42" s="5">
        <f t="shared" si="0"/>
        <v>-2732935560</v>
      </c>
      <c r="K42" s="5">
        <v>27769053932</v>
      </c>
      <c r="M42" s="5">
        <f>IFERROR(VLOOKUP(A42,'درآمد ناشی از تغییر قیمت اوراق'!A:Q,17,0),0)</f>
        <v>-21485888589</v>
      </c>
      <c r="O42" s="5">
        <f>IFERROR(VLOOKUP(A42,'درآمد ناشی از فروش'!A:Q,17,0),0)</f>
        <v>0</v>
      </c>
      <c r="Q42" s="5">
        <f t="shared" si="1"/>
        <v>6283165343</v>
      </c>
    </row>
    <row r="43" spans="1:17" s="5" customFormat="1" ht="21" x14ac:dyDescent="0.25">
      <c r="A43" s="7" t="s">
        <v>95</v>
      </c>
      <c r="C43" s="5">
        <v>94262295060</v>
      </c>
      <c r="E43" s="5">
        <f>IFERROR(VLOOKUP(A43,'درآمد ناشی از تغییر قیمت اوراق'!A:Q,9,0),0)</f>
        <v>0</v>
      </c>
      <c r="G43" s="5">
        <f>IFERROR(VLOOKUP(A43,'درآمد ناشی از فروش'!A:Q,9,0),0)</f>
        <v>0</v>
      </c>
      <c r="I43" s="5">
        <f t="shared" si="0"/>
        <v>94262295060</v>
      </c>
      <c r="K43" s="5">
        <v>584744741245</v>
      </c>
      <c r="M43" s="5">
        <f>IFERROR(VLOOKUP(A43,'درآمد ناشی از تغییر قیمت اوراق'!A:Q,17,0),0)</f>
        <v>0</v>
      </c>
      <c r="O43" s="5">
        <f>IFERROR(VLOOKUP(A43,'درآمد ناشی از فروش'!A:Q,17,0),0)</f>
        <v>0</v>
      </c>
      <c r="Q43" s="5">
        <f t="shared" si="1"/>
        <v>584744741245</v>
      </c>
    </row>
    <row r="44" spans="1:17" s="5" customFormat="1" ht="21" x14ac:dyDescent="0.25">
      <c r="A44" s="7" t="s">
        <v>69</v>
      </c>
      <c r="C44" s="5">
        <v>46483718640</v>
      </c>
      <c r="E44" s="5">
        <f>IFERROR(VLOOKUP(A44,'درآمد ناشی از تغییر قیمت اوراق'!A:Q,9,0),0)</f>
        <v>0</v>
      </c>
      <c r="G44" s="5">
        <f>IFERROR(VLOOKUP(A44,'درآمد ناشی از فروش'!A:Q,9,0),0)</f>
        <v>0</v>
      </c>
      <c r="I44" s="5">
        <f t="shared" si="0"/>
        <v>46483718640</v>
      </c>
      <c r="K44" s="5">
        <v>396893395104</v>
      </c>
      <c r="M44" s="5">
        <f>IFERROR(VLOOKUP(A44,'درآمد ناشی از تغییر قیمت اوراق'!A:Q,17,0),0)</f>
        <v>-549000000</v>
      </c>
      <c r="O44" s="5">
        <f>IFERROR(VLOOKUP(A44,'درآمد ناشی از فروش'!A:Q,17,0),0)</f>
        <v>0</v>
      </c>
      <c r="Q44" s="5">
        <f t="shared" si="1"/>
        <v>396344395104</v>
      </c>
    </row>
    <row r="45" spans="1:17" s="5" customFormat="1" ht="21" x14ac:dyDescent="0.25">
      <c r="A45" s="7" t="s">
        <v>84</v>
      </c>
      <c r="C45" s="5">
        <v>37805047891</v>
      </c>
      <c r="E45" s="5">
        <f>IFERROR(VLOOKUP(A45,'درآمد ناشی از تغییر قیمت اوراق'!A:Q,9,0),0)</f>
        <v>0</v>
      </c>
      <c r="G45" s="5">
        <f>IFERROR(VLOOKUP(A45,'درآمد ناشی از فروش'!A:Q,9,0),0)</f>
        <v>0</v>
      </c>
      <c r="I45" s="5">
        <f t="shared" si="0"/>
        <v>37805047891</v>
      </c>
      <c r="K45" s="5">
        <v>343522224681</v>
      </c>
      <c r="M45" s="5">
        <f>IFERROR(VLOOKUP(A45,'درآمد ناشی از تغییر قیمت اوراق'!A:Q,17,0),0)</f>
        <v>-304237500</v>
      </c>
      <c r="O45" s="5">
        <f>IFERROR(VLOOKUP(A45,'درآمد ناشی از فروش'!A:Q,17,0),0)</f>
        <v>0</v>
      </c>
      <c r="Q45" s="5">
        <f t="shared" si="1"/>
        <v>343217987181</v>
      </c>
    </row>
    <row r="46" spans="1:17" s="5" customFormat="1" ht="21" x14ac:dyDescent="0.25">
      <c r="A46" s="7" t="s">
        <v>77</v>
      </c>
      <c r="C46" s="5">
        <v>122991918402</v>
      </c>
      <c r="E46" s="5">
        <f>IFERROR(VLOOKUP(A46,'درآمد ناشی از تغییر قیمت اوراق'!A:Q,9,0),0)</f>
        <v>-329416065234</v>
      </c>
      <c r="G46" s="5">
        <f>IFERROR(VLOOKUP(A46,'درآمد ناشی از فروش'!A:Q,9,0),0)</f>
        <v>0</v>
      </c>
      <c r="I46" s="5">
        <f t="shared" si="0"/>
        <v>-206424146832</v>
      </c>
      <c r="K46" s="5">
        <v>1055632432296</v>
      </c>
      <c r="M46" s="5">
        <f>IFERROR(VLOOKUP(A46,'درآمد ناشی از تغییر قیمت اوراق'!A:Q,17,0),0)</f>
        <v>427739390589</v>
      </c>
      <c r="O46" s="5">
        <f>IFERROR(VLOOKUP(A46,'درآمد ناشی از فروش'!A:Q,17,0),0)</f>
        <v>0</v>
      </c>
      <c r="Q46" s="5">
        <f t="shared" si="1"/>
        <v>1483371822885</v>
      </c>
    </row>
    <row r="47" spans="1:17" s="5" customFormat="1" ht="21" x14ac:dyDescent="0.25">
      <c r="A47" s="7" t="s">
        <v>76</v>
      </c>
      <c r="C47" s="5">
        <v>161120980208</v>
      </c>
      <c r="E47" s="5">
        <f>IFERROR(VLOOKUP(A47,'درآمد ناشی از تغییر قیمت اوراق'!A:Q,9,0),0)</f>
        <v>-434674331397</v>
      </c>
      <c r="G47" s="5">
        <f>IFERROR(VLOOKUP(A47,'درآمد ناشی از فروش'!A:Q,9,0),0)</f>
        <v>0</v>
      </c>
      <c r="I47" s="5">
        <f t="shared" si="0"/>
        <v>-273553351189</v>
      </c>
      <c r="K47" s="5">
        <v>1368021737123</v>
      </c>
      <c r="M47" s="5">
        <f>IFERROR(VLOOKUP(A47,'درآمد ناشی از تغییر قیمت اوراق'!A:Q,17,0),0)</f>
        <v>464357520489</v>
      </c>
      <c r="O47" s="5">
        <f>IFERROR(VLOOKUP(A47,'درآمد ناشی از فروش'!A:Q,17,0),0)</f>
        <v>0</v>
      </c>
      <c r="Q47" s="5">
        <f t="shared" si="1"/>
        <v>1832379257612</v>
      </c>
    </row>
    <row r="48" spans="1:17" s="5" customFormat="1" ht="21" x14ac:dyDescent="0.25">
      <c r="A48" s="7" t="s">
        <v>75</v>
      </c>
      <c r="C48" s="5">
        <v>37142086139</v>
      </c>
      <c r="E48" s="5">
        <f>IFERROR(VLOOKUP(A48,'درآمد ناشی از تغییر قیمت اوراق'!A:Q,9,0),0)</f>
        <v>-178668100891</v>
      </c>
      <c r="G48" s="5">
        <f>IFERROR(VLOOKUP(A48,'درآمد ناشی از فروش'!A:Q,9,0),0)</f>
        <v>0</v>
      </c>
      <c r="I48" s="5">
        <f t="shared" si="0"/>
        <v>-141526014752</v>
      </c>
      <c r="K48" s="5">
        <v>359847723627</v>
      </c>
      <c r="M48" s="5">
        <f>IFERROR(VLOOKUP(A48,'درآمد ناشی از تغییر قیمت اوراق'!A:Q,17,0),0)</f>
        <v>55290821120</v>
      </c>
      <c r="O48" s="5">
        <f>IFERROR(VLOOKUP(A48,'درآمد ناشی از فروش'!A:Q,17,0),0)</f>
        <v>0</v>
      </c>
      <c r="Q48" s="5">
        <f t="shared" si="1"/>
        <v>415138544747</v>
      </c>
    </row>
    <row r="49" spans="1:17" s="5" customFormat="1" ht="21" x14ac:dyDescent="0.25">
      <c r="A49" s="7" t="s">
        <v>86</v>
      </c>
      <c r="C49" s="5">
        <v>16757774377</v>
      </c>
      <c r="E49" s="5">
        <f>IFERROR(VLOOKUP(A49,'درآمد ناشی از تغییر قیمت اوراق'!A:Q,9,0),0)</f>
        <v>0</v>
      </c>
      <c r="G49" s="5">
        <f>IFERROR(VLOOKUP(A49,'درآمد ناشی از فروش'!A:Q,9,0),0)</f>
        <v>0</v>
      </c>
      <c r="I49" s="5">
        <f t="shared" si="0"/>
        <v>16757774377</v>
      </c>
      <c r="K49" s="5">
        <v>152707929525</v>
      </c>
      <c r="M49" s="5">
        <f>IFERROR(VLOOKUP(A49,'درآمد ناشی از تغییر قیمت اوراق'!A:Q,17,0),0)</f>
        <v>-151737500</v>
      </c>
      <c r="O49" s="5">
        <f>IFERROR(VLOOKUP(A49,'درآمد ناشی از فروش'!A:Q,17,0),0)</f>
        <v>0</v>
      </c>
      <c r="Q49" s="5">
        <f t="shared" si="1"/>
        <v>152556192025</v>
      </c>
    </row>
    <row r="50" spans="1:17" s="5" customFormat="1" ht="21" x14ac:dyDescent="0.25">
      <c r="A50" s="7" t="s">
        <v>68</v>
      </c>
      <c r="C50" s="5">
        <v>47775198553</v>
      </c>
      <c r="E50" s="5">
        <f>IFERROR(VLOOKUP(A50,'درآمد ناشی از تغییر قیمت اوراق'!A:Q,9,0),0)</f>
        <v>0</v>
      </c>
      <c r="G50" s="5">
        <f>IFERROR(VLOOKUP(A50,'درآمد ناشی از فروش'!A:Q,9,0),0)</f>
        <v>0</v>
      </c>
      <c r="I50" s="5">
        <f t="shared" si="0"/>
        <v>47775198553</v>
      </c>
      <c r="K50" s="5">
        <v>429908822201</v>
      </c>
      <c r="M50" s="5">
        <f>IFERROR(VLOOKUP(A50,'درآمد ناشی از تغییر قیمت اوراق'!A:Q,17,0),0)</f>
        <v>-380487500</v>
      </c>
      <c r="O50" s="5">
        <f>IFERROR(VLOOKUP(A50,'درآمد ناشی از فروش'!A:Q,17,0),0)</f>
        <v>0</v>
      </c>
      <c r="Q50" s="5">
        <f t="shared" si="1"/>
        <v>429528334701</v>
      </c>
    </row>
    <row r="51" spans="1:17" s="5" customFormat="1" ht="21" x14ac:dyDescent="0.25">
      <c r="A51" s="7" t="s">
        <v>56</v>
      </c>
      <c r="C51" s="5">
        <v>18570602428</v>
      </c>
      <c r="E51" s="5">
        <f>IFERROR(VLOOKUP(A51,'درآمد ناشی از تغییر قیمت اوراق'!A:Q,9,0),0)</f>
        <v>0</v>
      </c>
      <c r="G51" s="5">
        <f>IFERROR(VLOOKUP(A51,'درآمد ناشی از فروش'!A:Q,9,0),0)</f>
        <v>0</v>
      </c>
      <c r="I51" s="5">
        <f t="shared" si="0"/>
        <v>18570602428</v>
      </c>
      <c r="K51" s="5">
        <v>172453886013</v>
      </c>
      <c r="M51" s="5">
        <f>IFERROR(VLOOKUP(A51,'درآمد ناشی از تغییر قیمت اوراق'!A:Q,17,0),0)</f>
        <v>33047968272</v>
      </c>
      <c r="O51" s="5">
        <f>IFERROR(VLOOKUP(A51,'درآمد ناشی از فروش'!A:Q,17,0),0)</f>
        <v>0</v>
      </c>
      <c r="Q51" s="5">
        <f t="shared" si="1"/>
        <v>205501854285</v>
      </c>
    </row>
    <row r="52" spans="1:17" s="5" customFormat="1" ht="21" x14ac:dyDescent="0.25">
      <c r="A52" s="7" t="s">
        <v>74</v>
      </c>
      <c r="C52" s="5">
        <v>60226917808</v>
      </c>
      <c r="E52" s="5">
        <f>IFERROR(VLOOKUP(A52,'درآمد ناشی از تغییر قیمت اوراق'!A:Q,9,0),0)</f>
        <v>-237686616746</v>
      </c>
      <c r="G52" s="5">
        <f>IFERROR(VLOOKUP(A52,'درآمد ناشی از فروش'!A:Q,9,0),0)</f>
        <v>0</v>
      </c>
      <c r="I52" s="5">
        <f t="shared" si="0"/>
        <v>-177459698938</v>
      </c>
      <c r="K52" s="5">
        <v>521521492927</v>
      </c>
      <c r="M52" s="5">
        <f>IFERROR(VLOOKUP(A52,'درآمد ناشی از تغییر قیمت اوراق'!A:Q,17,0),0)</f>
        <v>81890423104</v>
      </c>
      <c r="O52" s="5">
        <f>IFERROR(VLOOKUP(A52,'درآمد ناشی از فروش'!A:Q,17,0),0)</f>
        <v>0</v>
      </c>
      <c r="Q52" s="5">
        <f t="shared" si="1"/>
        <v>603411916031</v>
      </c>
    </row>
    <row r="53" spans="1:17" s="5" customFormat="1" ht="21" x14ac:dyDescent="0.25">
      <c r="A53" s="7" t="s">
        <v>85</v>
      </c>
      <c r="C53" s="5">
        <v>8561809298</v>
      </c>
      <c r="E53" s="5">
        <f>IFERROR(VLOOKUP(A53,'درآمد ناشی از تغییر قیمت اوراق'!A:Q,9,0),0)</f>
        <v>0</v>
      </c>
      <c r="G53" s="5">
        <f>IFERROR(VLOOKUP(A53,'درآمد ناشی از فروش'!A:Q,9,0),0)</f>
        <v>0</v>
      </c>
      <c r="I53" s="5">
        <f t="shared" si="0"/>
        <v>8561809298</v>
      </c>
      <c r="K53" s="5">
        <v>77606064728</v>
      </c>
      <c r="M53" s="5">
        <f>IFERROR(VLOOKUP(A53,'درآمد ناشی از تغییر قیمت اوراق'!A:Q,17,0),0)</f>
        <v>12607808349</v>
      </c>
      <c r="O53" s="5">
        <f>IFERROR(VLOOKUP(A53,'درآمد ناشی از فروش'!A:Q,17,0),0)</f>
        <v>0</v>
      </c>
      <c r="Q53" s="5">
        <f t="shared" si="1"/>
        <v>90213873077</v>
      </c>
    </row>
    <row r="54" spans="1:17" s="5" customFormat="1" ht="21" x14ac:dyDescent="0.25">
      <c r="A54" s="7" t="s">
        <v>46</v>
      </c>
      <c r="C54" s="5">
        <v>28277149453</v>
      </c>
      <c r="E54" s="5">
        <f>IFERROR(VLOOKUP(A54,'درآمد ناشی از تغییر قیمت اوراق'!A:Q,9,0),0)</f>
        <v>0</v>
      </c>
      <c r="G54" s="5">
        <f>IFERROR(VLOOKUP(A54,'درآمد ناشی از فروش'!A:Q,9,0),0)</f>
        <v>0</v>
      </c>
      <c r="I54" s="5">
        <f t="shared" si="0"/>
        <v>28277149453</v>
      </c>
      <c r="K54" s="5">
        <v>248396281156</v>
      </c>
      <c r="M54" s="5">
        <f>IFERROR(VLOOKUP(A54,'درآمد ناشی از تغییر قیمت اوراق'!A:Q,17,0),0)</f>
        <v>-219600000</v>
      </c>
      <c r="O54" s="5">
        <f>IFERROR(VLOOKUP(A54,'درآمد ناشی از فروش'!A:Q,17,0),0)</f>
        <v>0</v>
      </c>
      <c r="Q54" s="5">
        <f t="shared" si="1"/>
        <v>248176681156</v>
      </c>
    </row>
    <row r="55" spans="1:17" s="5" customFormat="1" ht="21" x14ac:dyDescent="0.25">
      <c r="A55" s="7" t="s">
        <v>73</v>
      </c>
      <c r="C55" s="5">
        <v>111017649857</v>
      </c>
      <c r="E55" s="5">
        <f>IFERROR(VLOOKUP(A55,'درآمد ناشی از تغییر قیمت اوراق'!A:Q,9,0),0)</f>
        <v>-110967813779</v>
      </c>
      <c r="G55" s="5">
        <f>IFERROR(VLOOKUP(A55,'درآمد ناشی از فروش'!A:Q,9,0),0)</f>
        <v>0</v>
      </c>
      <c r="I55" s="5">
        <f t="shared" si="0"/>
        <v>49836078</v>
      </c>
      <c r="K55" s="5">
        <v>266483734937</v>
      </c>
      <c r="M55" s="5">
        <f>IFERROR(VLOOKUP(A55,'درآمد ناشی از تغییر قیمت اوراق'!A:Q,17,0),0)</f>
        <v>-61775433549</v>
      </c>
      <c r="O55" s="5">
        <f>IFERROR(VLOOKUP(A55,'درآمد ناشی از فروش'!A:Q,17,0),0)</f>
        <v>0</v>
      </c>
      <c r="Q55" s="5">
        <f t="shared" si="1"/>
        <v>204708301388</v>
      </c>
    </row>
    <row r="56" spans="1:17" s="5" customFormat="1" ht="21" x14ac:dyDescent="0.25">
      <c r="A56" s="7" t="s">
        <v>60</v>
      </c>
      <c r="C56" s="5">
        <v>77635031552</v>
      </c>
      <c r="E56" s="5">
        <f>IFERROR(VLOOKUP(A56,'درآمد ناشی از تغییر قیمت اوراق'!A:Q,9,0),0)</f>
        <v>0</v>
      </c>
      <c r="G56" s="5">
        <f>IFERROR(VLOOKUP(A56,'درآمد ناشی از فروش'!A:Q,9,0),0)</f>
        <v>0</v>
      </c>
      <c r="I56" s="5">
        <f t="shared" si="0"/>
        <v>77635031552</v>
      </c>
      <c r="K56" s="5">
        <v>682664046071</v>
      </c>
      <c r="M56" s="5">
        <f>IFERROR(VLOOKUP(A56,'درآمد ناشی از تغییر قیمت اوراق'!A:Q,17,0),0)</f>
        <v>56686886594</v>
      </c>
      <c r="O56" s="5">
        <f>IFERROR(VLOOKUP(A56,'درآمد ناشی از فروش'!A:Q,17,0),0)</f>
        <v>0</v>
      </c>
      <c r="Q56" s="5">
        <f t="shared" si="1"/>
        <v>739350932665</v>
      </c>
    </row>
    <row r="57" spans="1:17" s="5" customFormat="1" ht="21" x14ac:dyDescent="0.25">
      <c r="A57" s="7" t="s">
        <v>55</v>
      </c>
      <c r="C57" s="5">
        <v>55415356476</v>
      </c>
      <c r="E57" s="5">
        <f>IFERROR(VLOOKUP(A57,'درآمد ناشی از تغییر قیمت اوراق'!A:Q,9,0),0)</f>
        <v>0</v>
      </c>
      <c r="G57" s="5">
        <f>IFERROR(VLOOKUP(A57,'درآمد ناشی از فروش'!A:Q,9,0),0)</f>
        <v>0</v>
      </c>
      <c r="I57" s="5">
        <f t="shared" si="0"/>
        <v>55415356476</v>
      </c>
      <c r="K57" s="5">
        <v>517821575877</v>
      </c>
      <c r="M57" s="5">
        <f>IFERROR(VLOOKUP(A57,'درآمد ناشی از تغییر قیمت اوراق'!A:Q,17,0),0)</f>
        <v>38161555073</v>
      </c>
      <c r="O57" s="5">
        <f>IFERROR(VLOOKUP(A57,'درآمد ناشی از فروش'!A:Q,17,0),0)</f>
        <v>0</v>
      </c>
      <c r="Q57" s="5">
        <f t="shared" si="1"/>
        <v>555983130950</v>
      </c>
    </row>
    <row r="58" spans="1:17" s="5" customFormat="1" ht="21" x14ac:dyDescent="0.25">
      <c r="A58" s="7" t="s">
        <v>93</v>
      </c>
      <c r="C58" s="5">
        <v>82893438518</v>
      </c>
      <c r="E58" s="5">
        <f>IFERROR(VLOOKUP(A58,'درآمد ناشی از تغییر قیمت اوراق'!A:Q,9,0),0)</f>
        <v>-14310966212</v>
      </c>
      <c r="G58" s="5">
        <f>IFERROR(VLOOKUP(A58,'درآمد ناشی از فروش'!A:Q,9,0),0)</f>
        <v>0</v>
      </c>
      <c r="I58" s="5">
        <f t="shared" si="0"/>
        <v>68582472306</v>
      </c>
      <c r="K58" s="5">
        <v>82893438518</v>
      </c>
      <c r="M58" s="5">
        <f>IFERROR(VLOOKUP(A58,'درآمد ناشی از تغییر قیمت اوراق'!A:Q,17,0),0)</f>
        <v>-14310966212</v>
      </c>
      <c r="O58" s="5">
        <f>IFERROR(VLOOKUP(A58,'درآمد ناشی از فروش'!A:Q,17,0),0)</f>
        <v>0</v>
      </c>
      <c r="Q58" s="5">
        <f t="shared" si="1"/>
        <v>68582472306</v>
      </c>
    </row>
    <row r="59" spans="1:17" s="5" customFormat="1" ht="21" x14ac:dyDescent="0.25">
      <c r="A59" s="7" t="s">
        <v>66</v>
      </c>
      <c r="C59" s="5">
        <v>19018237621</v>
      </c>
      <c r="E59" s="5">
        <f>IFERROR(VLOOKUP(A59,'درآمد ناشی از تغییر قیمت اوراق'!A:Q,9,0),0)</f>
        <v>0</v>
      </c>
      <c r="G59" s="5">
        <f>IFERROR(VLOOKUP(A59,'درآمد ناشی از فروش'!A:Q,9,0),0)</f>
        <v>0</v>
      </c>
      <c r="I59" s="5">
        <f t="shared" si="0"/>
        <v>19018237621</v>
      </c>
      <c r="K59" s="5">
        <v>172233866649</v>
      </c>
      <c r="M59" s="5">
        <f>IFERROR(VLOOKUP(A59,'درآمد ناشی از تغییر قیمت اوراق'!A:Q,17,0),0)</f>
        <v>-152500000</v>
      </c>
      <c r="O59" s="5">
        <f>IFERROR(VLOOKUP(A59,'درآمد ناشی از فروش'!A:Q,17,0),0)</f>
        <v>0</v>
      </c>
      <c r="Q59" s="5">
        <f t="shared" si="1"/>
        <v>172081366649</v>
      </c>
    </row>
    <row r="60" spans="1:17" s="5" customFormat="1" ht="21" x14ac:dyDescent="0.25">
      <c r="A60" s="7" t="s">
        <v>59</v>
      </c>
      <c r="C60" s="5">
        <v>38931845467</v>
      </c>
      <c r="E60" s="5">
        <f>IFERROR(VLOOKUP(A60,'درآمد ناشی از تغییر قیمت اوراق'!A:Q,9,0),0)</f>
        <v>0</v>
      </c>
      <c r="G60" s="5">
        <f>IFERROR(VLOOKUP(A60,'درآمد ناشی از فروش'!A:Q,9,0),0)</f>
        <v>0</v>
      </c>
      <c r="I60" s="5">
        <f t="shared" si="0"/>
        <v>38931845467</v>
      </c>
      <c r="K60" s="5">
        <v>344656841548</v>
      </c>
      <c r="M60" s="5">
        <f>IFERROR(VLOOKUP(A60,'درآمد ناشی از تغییر قیمت اوراق'!A:Q,17,0),0)</f>
        <v>-305000000</v>
      </c>
      <c r="O60" s="5">
        <f>IFERROR(VLOOKUP(A60,'درآمد ناشی از فروش'!A:Q,17,0),0)</f>
        <v>0</v>
      </c>
      <c r="Q60" s="5">
        <f t="shared" si="1"/>
        <v>344351841548</v>
      </c>
    </row>
    <row r="61" spans="1:17" s="5" customFormat="1" ht="21" x14ac:dyDescent="0.25">
      <c r="A61" s="7" t="s">
        <v>92</v>
      </c>
      <c r="C61" s="5">
        <v>116319189960</v>
      </c>
      <c r="E61" s="5">
        <f>IFERROR(VLOOKUP(A61,'درآمد ناشی از تغییر قیمت اوراق'!A:Q,9,0),0)</f>
        <v>-417609975000</v>
      </c>
      <c r="G61" s="5">
        <f>IFERROR(VLOOKUP(A61,'درآمد ناشی از فروش'!A:Q,9,0),0)</f>
        <v>0</v>
      </c>
      <c r="I61" s="5">
        <f t="shared" si="0"/>
        <v>-301290785040</v>
      </c>
      <c r="K61" s="5">
        <v>116319189960</v>
      </c>
      <c r="M61" s="5">
        <f>IFERROR(VLOOKUP(A61,'درآمد ناشی از تغییر قیمت اوراق'!A:Q,17,0),0)</f>
        <v>-417609975000</v>
      </c>
      <c r="O61" s="5">
        <f>IFERROR(VLOOKUP(A61,'درآمد ناشی از فروش'!A:Q,17,0),0)</f>
        <v>0</v>
      </c>
      <c r="Q61" s="5">
        <f t="shared" si="1"/>
        <v>-301290785040</v>
      </c>
    </row>
    <row r="62" spans="1:17" s="5" customFormat="1" ht="21" x14ac:dyDescent="0.25">
      <c r="A62" s="7" t="s">
        <v>61</v>
      </c>
      <c r="C62" s="5">
        <v>15082335605</v>
      </c>
      <c r="E62" s="5">
        <f>IFERROR(VLOOKUP(A62,'درآمد ناشی از تغییر قیمت اوراق'!A:Q,9,0),0)</f>
        <v>5898650375</v>
      </c>
      <c r="G62" s="5">
        <f>IFERROR(VLOOKUP(A62,'درآمد ناشی از فروش'!A:Q,9,0),0)</f>
        <v>0</v>
      </c>
      <c r="I62" s="5">
        <f t="shared" si="0"/>
        <v>20980985980</v>
      </c>
      <c r="K62" s="5">
        <v>134754404407</v>
      </c>
      <c r="M62" s="5">
        <f>IFERROR(VLOOKUP(A62,'درآمد ناشی از تغییر قیمت اوراق'!A:Q,17,0),0)</f>
        <v>51802741257</v>
      </c>
      <c r="O62" s="5">
        <f>IFERROR(VLOOKUP(A62,'درآمد ناشی از فروش'!A:Q,17,0),0)</f>
        <v>0</v>
      </c>
      <c r="Q62" s="5">
        <f t="shared" si="1"/>
        <v>186557145664</v>
      </c>
    </row>
    <row r="63" spans="1:17" s="5" customFormat="1" ht="21" x14ac:dyDescent="0.25">
      <c r="A63" s="7" t="s">
        <v>58</v>
      </c>
      <c r="C63" s="5">
        <v>14828697734</v>
      </c>
      <c r="E63" s="5">
        <f>IFERROR(VLOOKUP(A63,'درآمد ناشی از تغییر قیمت اوراق'!A:Q,9,0),0)</f>
        <v>6224575803</v>
      </c>
      <c r="G63" s="5">
        <f>IFERROR(VLOOKUP(A63,'درآمد ناشی از فروش'!A:Q,9,0),0)</f>
        <v>0</v>
      </c>
      <c r="I63" s="5">
        <f t="shared" si="0"/>
        <v>21053273537</v>
      </c>
      <c r="K63" s="5">
        <v>134757377452</v>
      </c>
      <c r="M63" s="5">
        <f>IFERROR(VLOOKUP(A63,'درآمد ناشی از تغییر قیمت اوراق'!A:Q,17,0),0)</f>
        <v>54674176873</v>
      </c>
      <c r="O63" s="5">
        <f>IFERROR(VLOOKUP(A63,'درآمد ناشی از فروش'!A:Q,17,0),0)</f>
        <v>0</v>
      </c>
      <c r="Q63" s="5">
        <f t="shared" si="1"/>
        <v>189431554325</v>
      </c>
    </row>
    <row r="64" spans="1:17" s="5" customFormat="1" ht="21" x14ac:dyDescent="0.25">
      <c r="A64" s="7" t="s">
        <v>54</v>
      </c>
      <c r="C64" s="5">
        <v>39004566598</v>
      </c>
      <c r="E64" s="5">
        <f>IFERROR(VLOOKUP(A64,'درآمد ناشی از تغییر قیمت اوراق'!A:Q,9,0),0)</f>
        <v>16944089153</v>
      </c>
      <c r="G64" s="5">
        <f>IFERROR(VLOOKUP(A64,'درآمد ناشی از فروش'!A:Q,9,0),0)</f>
        <v>0</v>
      </c>
      <c r="I64" s="5">
        <f t="shared" si="0"/>
        <v>55948655751</v>
      </c>
      <c r="K64" s="5">
        <v>340264635692</v>
      </c>
      <c r="M64" s="5">
        <f>IFERROR(VLOOKUP(A64,'درآمد ناشی از تغییر قیمت اوراق'!A:Q,17,0),0)</f>
        <v>148871287763</v>
      </c>
      <c r="O64" s="5">
        <f>IFERROR(VLOOKUP(A64,'درآمد ناشی از فروش'!A:Q,17,0),0)</f>
        <v>0</v>
      </c>
      <c r="Q64" s="5">
        <f t="shared" si="1"/>
        <v>489135923455</v>
      </c>
    </row>
    <row r="65" spans="1:17" s="5" customFormat="1" ht="21" x14ac:dyDescent="0.25">
      <c r="A65" s="7" t="s">
        <v>52</v>
      </c>
      <c r="C65" s="5">
        <v>0</v>
      </c>
      <c r="E65" s="5">
        <f>IFERROR(VLOOKUP(A65,'درآمد ناشی از تغییر قیمت اوراق'!A:Q,9,0),0)</f>
        <v>14832606265</v>
      </c>
      <c r="G65" s="5">
        <f>IFERROR(VLOOKUP(A65,'درآمد ناشی از فروش'!A:Q,9,0),0)</f>
        <v>0</v>
      </c>
      <c r="I65" s="5">
        <f t="shared" si="0"/>
        <v>14832606265</v>
      </c>
      <c r="K65" s="5">
        <v>0</v>
      </c>
      <c r="M65" s="5">
        <f>IFERROR(VLOOKUP(A65,'درآمد ناشی از تغییر قیمت اوراق'!A:Q,17,0),0)</f>
        <v>126358026652</v>
      </c>
      <c r="O65" s="5">
        <f>IFERROR(VLOOKUP(A65,'درآمد ناشی از فروش'!A:Q,17,0),0)</f>
        <v>0</v>
      </c>
      <c r="Q65" s="5">
        <f t="shared" si="1"/>
        <v>126358026652</v>
      </c>
    </row>
    <row r="66" spans="1:17" s="5" customFormat="1" ht="21" x14ac:dyDescent="0.25">
      <c r="A66" s="7" t="s">
        <v>53</v>
      </c>
      <c r="C66" s="5">
        <v>0</v>
      </c>
      <c r="E66" s="5">
        <f>IFERROR(VLOOKUP(A66,'درآمد ناشی از تغییر قیمت اوراق'!A:Q,9,0),0)</f>
        <v>10006264043</v>
      </c>
      <c r="G66" s="5">
        <f>IFERROR(VLOOKUP(A66,'درآمد ناشی از فروش'!A:Q,9,0),0)</f>
        <v>0</v>
      </c>
      <c r="I66" s="5">
        <f t="shared" si="0"/>
        <v>10006264043</v>
      </c>
      <c r="K66" s="5">
        <v>0</v>
      </c>
      <c r="M66" s="5">
        <f>IFERROR(VLOOKUP(A66,'درآمد ناشی از تغییر قیمت اوراق'!A:Q,17,0),0)</f>
        <v>131803701923</v>
      </c>
      <c r="O66" s="5">
        <f>IFERROR(VLOOKUP(A66,'درآمد ناشی از فروش'!A:Q,17,0),0)</f>
        <v>0</v>
      </c>
      <c r="Q66" s="5">
        <f t="shared" si="1"/>
        <v>131803701923</v>
      </c>
    </row>
    <row r="67" spans="1:17" s="5" customFormat="1" ht="21" x14ac:dyDescent="0.25">
      <c r="A67" s="7" t="s">
        <v>43</v>
      </c>
      <c r="C67" s="5">
        <v>0</v>
      </c>
      <c r="E67" s="5">
        <f>IFERROR(VLOOKUP(A67,'درآمد ناشی از تغییر قیمت اوراق'!A:Q,9,0),0)</f>
        <v>32080402803</v>
      </c>
      <c r="G67" s="5">
        <f>IFERROR(VLOOKUP(A67,'درآمد ناشی از فروش'!A:Q,9,0),0)</f>
        <v>0</v>
      </c>
      <c r="I67" s="5">
        <f t="shared" si="0"/>
        <v>32080402803</v>
      </c>
      <c r="K67" s="5">
        <v>0</v>
      </c>
      <c r="M67" s="5">
        <f>IFERROR(VLOOKUP(A67,'درآمد ناشی از تغییر قیمت اوراق'!A:Q,17,0),0)</f>
        <v>265077566207</v>
      </c>
      <c r="O67" s="5">
        <f>IFERROR(VLOOKUP(A67,'درآمد ناشی از فروش'!A:Q,17,0),0)</f>
        <v>0</v>
      </c>
      <c r="Q67" s="5">
        <f t="shared" si="1"/>
        <v>265077566207</v>
      </c>
    </row>
    <row r="68" spans="1:17" s="5" customFormat="1" ht="21" x14ac:dyDescent="0.25">
      <c r="A68" s="7" t="s">
        <v>51</v>
      </c>
      <c r="C68" s="5">
        <v>0</v>
      </c>
      <c r="E68" s="5">
        <f>IFERROR(VLOOKUP(A68,'درآمد ناشی از تغییر قیمت اوراق'!A:Q,9,0),0)</f>
        <v>475837487</v>
      </c>
      <c r="G68" s="5">
        <f>IFERROR(VLOOKUP(A68,'درآمد ناشی از فروش'!A:Q,9,0),0)</f>
        <v>0</v>
      </c>
      <c r="I68" s="5">
        <f t="shared" si="0"/>
        <v>475837487</v>
      </c>
      <c r="K68" s="5">
        <v>0</v>
      </c>
      <c r="M68" s="5">
        <f>IFERROR(VLOOKUP(A68,'درآمد ناشی از تغییر قیمت اوراق'!A:Q,17,0),0)</f>
        <v>6387510163</v>
      </c>
      <c r="O68" s="5">
        <f>IFERROR(VLOOKUP(A68,'درآمد ناشی از فروش'!A:Q,17,0),0)</f>
        <v>0</v>
      </c>
      <c r="Q68" s="5">
        <f t="shared" si="1"/>
        <v>6387510163</v>
      </c>
    </row>
    <row r="69" spans="1:17" s="5" customFormat="1" ht="21" x14ac:dyDescent="0.25">
      <c r="A69" s="7" t="s">
        <v>48</v>
      </c>
      <c r="C69" s="5">
        <v>0</v>
      </c>
      <c r="E69" s="5">
        <f>IFERROR(VLOOKUP(A69,'درآمد ناشی از تغییر قیمت اوراق'!A:Q,9,0),0)</f>
        <v>442198764</v>
      </c>
      <c r="G69" s="5">
        <f>IFERROR(VLOOKUP(A69,'درآمد ناشی از فروش'!A:Q,9,0),0)</f>
        <v>0</v>
      </c>
      <c r="I69" s="5">
        <f t="shared" si="0"/>
        <v>442198764</v>
      </c>
      <c r="K69" s="5">
        <v>0</v>
      </c>
      <c r="M69" s="5">
        <f>IFERROR(VLOOKUP(A69,'درآمد ناشی از تغییر قیمت اوراق'!A:Q,17,0),0)</f>
        <v>9595446141</v>
      </c>
      <c r="O69" s="5">
        <f>IFERROR(VLOOKUP(A69,'درآمد ناشی از فروش'!A:Q,17,0),0)</f>
        <v>0</v>
      </c>
      <c r="Q69" s="5">
        <f t="shared" si="1"/>
        <v>9595446141</v>
      </c>
    </row>
    <row r="70" spans="1:17" s="5" customFormat="1" ht="21" x14ac:dyDescent="0.25">
      <c r="A70" s="7" t="s">
        <v>49</v>
      </c>
      <c r="C70" s="5">
        <v>0</v>
      </c>
      <c r="E70" s="5">
        <f>IFERROR(VLOOKUP(A70,'درآمد ناشی از تغییر قیمت اوراق'!A:Q,9,0),0)</f>
        <v>2697355139</v>
      </c>
      <c r="G70" s="5">
        <f>IFERROR(VLOOKUP(A70,'درآمد ناشی از فروش'!A:Q,9,0),0)</f>
        <v>0</v>
      </c>
      <c r="I70" s="5">
        <f t="shared" si="0"/>
        <v>2697355139</v>
      </c>
      <c r="K70" s="5">
        <v>0</v>
      </c>
      <c r="M70" s="5">
        <f>IFERROR(VLOOKUP(A70,'درآمد ناشی از تغییر قیمت اوراق'!A:Q,17,0),0)</f>
        <v>42378275061</v>
      </c>
      <c r="O70" s="5">
        <f>IFERROR(VLOOKUP(A70,'درآمد ناشی از فروش'!A:Q,17,0),0)</f>
        <v>0</v>
      </c>
      <c r="Q70" s="5">
        <f t="shared" si="1"/>
        <v>42378275061</v>
      </c>
    </row>
    <row r="71" spans="1:17" s="5" customFormat="1" ht="21" x14ac:dyDescent="0.25">
      <c r="A71" s="7" t="s">
        <v>47</v>
      </c>
      <c r="C71" s="5">
        <v>0</v>
      </c>
      <c r="E71" s="5">
        <f>IFERROR(VLOOKUP(A71,'درآمد ناشی از تغییر قیمت اوراق'!A:Q,9,0),0)</f>
        <v>557775100</v>
      </c>
      <c r="G71" s="5">
        <f>IFERROR(VLOOKUP(A71,'درآمد ناشی از فروش'!A:Q,9,0),0)</f>
        <v>0</v>
      </c>
      <c r="I71" s="5">
        <f t="shared" si="0"/>
        <v>557775100</v>
      </c>
      <c r="K71" s="5">
        <v>0</v>
      </c>
      <c r="M71" s="5">
        <f>IFERROR(VLOOKUP(A71,'درآمد ناشی از تغییر قیمت اوراق'!A:Q,17,0),0)</f>
        <v>6642912904</v>
      </c>
      <c r="O71" s="5">
        <f>IFERROR(VLOOKUP(A71,'درآمد ناشی از فروش'!A:Q,17,0),0)</f>
        <v>0</v>
      </c>
      <c r="Q71" s="5">
        <f t="shared" si="1"/>
        <v>6642912904</v>
      </c>
    </row>
    <row r="72" spans="1:17" s="5" customFormat="1" ht="21" x14ac:dyDescent="0.25">
      <c r="A72" s="7" t="s">
        <v>50</v>
      </c>
      <c r="C72" s="5">
        <v>0</v>
      </c>
      <c r="E72" s="5">
        <f>IFERROR(VLOOKUP(A72,'درآمد ناشی از تغییر قیمت اوراق'!A:Q,9,0),0)</f>
        <v>6649133663</v>
      </c>
      <c r="G72" s="5">
        <f>IFERROR(VLOOKUP(A72,'درآمد ناشی از فروش'!A:Q,9,0),0)</f>
        <v>0</v>
      </c>
      <c r="I72" s="5">
        <f t="shared" si="0"/>
        <v>6649133663</v>
      </c>
      <c r="K72" s="5">
        <v>0</v>
      </c>
      <c r="M72" s="5">
        <f>IFERROR(VLOOKUP(A72,'درآمد ناشی از تغییر قیمت اوراق'!A:Q,17,0),0)</f>
        <v>40732718736</v>
      </c>
      <c r="O72" s="5">
        <f>IFERROR(VLOOKUP(A72,'درآمد ناشی از فروش'!A:Q,17,0),0)</f>
        <v>0</v>
      </c>
      <c r="Q72" s="5">
        <f t="shared" si="1"/>
        <v>40732718736</v>
      </c>
    </row>
    <row r="73" spans="1:17" s="5" customFormat="1" ht="21" x14ac:dyDescent="0.25">
      <c r="A73" s="7" t="s">
        <v>44</v>
      </c>
      <c r="C73" s="5">
        <v>0</v>
      </c>
      <c r="E73" s="5">
        <f>IFERROR(VLOOKUP(A73,'درآمد ناشی از تغییر قیمت اوراق'!A:Q,9,0),0)</f>
        <v>-43820265408</v>
      </c>
      <c r="G73" s="5">
        <f>IFERROR(VLOOKUP(A73,'درآمد ناشی از فروش'!A:Q,9,0),0)</f>
        <v>0</v>
      </c>
      <c r="I73" s="5">
        <f t="shared" ref="I73:I84" si="2">+G73+E73+C73</f>
        <v>-43820265408</v>
      </c>
      <c r="K73" s="5">
        <v>0</v>
      </c>
      <c r="M73" s="5">
        <f>IFERROR(VLOOKUP(A73,'درآمد ناشی از تغییر قیمت اوراق'!A:Q,17,0),0)</f>
        <v>136971688848</v>
      </c>
      <c r="O73" s="5">
        <f>IFERROR(VLOOKUP(A73,'درآمد ناشی از فروش'!A:Q,17,0),0)</f>
        <v>0</v>
      </c>
      <c r="Q73" s="5">
        <f t="shared" ref="Q73:Q84" si="3">+O73+M73+K73</f>
        <v>136971688848</v>
      </c>
    </row>
    <row r="74" spans="1:17" s="5" customFormat="1" ht="21" x14ac:dyDescent="0.25">
      <c r="A74" s="7" t="s">
        <v>40</v>
      </c>
      <c r="C74" s="5">
        <v>0</v>
      </c>
      <c r="E74" s="5">
        <f>IFERROR(VLOOKUP(A74,'درآمد ناشی از تغییر قیمت اوراق'!A:Q,9,0),0)</f>
        <v>109502465830</v>
      </c>
      <c r="G74" s="5">
        <f>IFERROR(VLOOKUP(A74,'درآمد ناشی از فروش'!A:Q,9,0),0)</f>
        <v>0</v>
      </c>
      <c r="I74" s="5">
        <f t="shared" si="2"/>
        <v>109502465830</v>
      </c>
      <c r="K74" s="5">
        <v>0</v>
      </c>
      <c r="M74" s="5">
        <f>IFERROR(VLOOKUP(A74,'درآمد ناشی از تغییر قیمت اوراق'!A:Q,17,0),0)</f>
        <v>999472313753</v>
      </c>
      <c r="O74" s="5">
        <f>IFERROR(VLOOKUP(A74,'درآمد ناشی از فروش'!A:Q,17,0),0)</f>
        <v>0</v>
      </c>
      <c r="Q74" s="5">
        <f t="shared" si="3"/>
        <v>999472313753</v>
      </c>
    </row>
    <row r="75" spans="1:17" s="5" customFormat="1" ht="21" x14ac:dyDescent="0.25">
      <c r="A75" s="7" t="s">
        <v>42</v>
      </c>
      <c r="C75" s="5">
        <v>0</v>
      </c>
      <c r="E75" s="5">
        <f>IFERROR(VLOOKUP(A75,'درآمد ناشی از تغییر قیمت اوراق'!A:Q,9,0),0)</f>
        <v>40573294859</v>
      </c>
      <c r="G75" s="5">
        <f>IFERROR(VLOOKUP(A75,'درآمد ناشی از فروش'!A:Q,9,0),0)</f>
        <v>0</v>
      </c>
      <c r="I75" s="5">
        <f t="shared" si="2"/>
        <v>40573294859</v>
      </c>
      <c r="K75" s="5">
        <v>0</v>
      </c>
      <c r="M75" s="5">
        <f>IFERROR(VLOOKUP(A75,'درآمد ناشی از تغییر قیمت اوراق'!A:Q,17,0),0)</f>
        <v>370569426450</v>
      </c>
      <c r="O75" s="5">
        <f>IFERROR(VLOOKUP(A75,'درآمد ناشی از فروش'!A:Q,17,0),0)</f>
        <v>0</v>
      </c>
      <c r="Q75" s="5">
        <f t="shared" si="3"/>
        <v>370569426450</v>
      </c>
    </row>
    <row r="76" spans="1:17" s="5" customFormat="1" ht="21" x14ac:dyDescent="0.25">
      <c r="A76" s="7" t="s">
        <v>45</v>
      </c>
      <c r="C76" s="5">
        <v>0</v>
      </c>
      <c r="E76" s="5">
        <f>IFERROR(VLOOKUP(A76,'درآمد ناشی از تغییر قیمت اوراق'!A:Q,9,0),0)</f>
        <v>79149897222</v>
      </c>
      <c r="G76" s="5">
        <f>IFERROR(VLOOKUP(A76,'درآمد ناشی از فروش'!A:Q,9,0),0)</f>
        <v>0</v>
      </c>
      <c r="I76" s="5">
        <f t="shared" si="2"/>
        <v>79149897222</v>
      </c>
      <c r="K76" s="5">
        <v>0</v>
      </c>
      <c r="M76" s="5">
        <f>IFERROR(VLOOKUP(A76,'درآمد ناشی از تغییر قیمت اوراق'!A:Q,17,0),0)</f>
        <v>722902394669</v>
      </c>
      <c r="O76" s="5">
        <f>IFERROR(VLOOKUP(A76,'درآمد ناشی از فروش'!A:Q,17,0),0)</f>
        <v>0</v>
      </c>
      <c r="Q76" s="5">
        <f t="shared" si="3"/>
        <v>722902394669</v>
      </c>
    </row>
    <row r="77" spans="1:17" s="5" customFormat="1" ht="21" x14ac:dyDescent="0.25">
      <c r="A77" s="7" t="s">
        <v>41</v>
      </c>
      <c r="C77" s="5">
        <v>0</v>
      </c>
      <c r="E77" s="5">
        <f>IFERROR(VLOOKUP(A77,'درآمد ناشی از تغییر قیمت اوراق'!A:Q,9,0),0)</f>
        <v>40980360459</v>
      </c>
      <c r="G77" s="5">
        <f>IFERROR(VLOOKUP(A77,'درآمد ناشی از فروش'!A:Q,9,0),0)</f>
        <v>0</v>
      </c>
      <c r="I77" s="5">
        <f t="shared" si="2"/>
        <v>40980360459</v>
      </c>
      <c r="K77" s="5">
        <v>0</v>
      </c>
      <c r="M77" s="5">
        <f>IFERROR(VLOOKUP(A77,'درآمد ناشی از تغییر قیمت اوراق'!A:Q,17,0),0)</f>
        <v>374287293088</v>
      </c>
      <c r="O77" s="5">
        <f>IFERROR(VLOOKUP(A77,'درآمد ناشی از فروش'!A:Q,17,0),0)</f>
        <v>0</v>
      </c>
      <c r="Q77" s="5">
        <f t="shared" si="3"/>
        <v>374287293088</v>
      </c>
    </row>
    <row r="78" spans="1:17" s="5" customFormat="1" ht="21" x14ac:dyDescent="0.25">
      <c r="A78" s="7" t="s">
        <v>63</v>
      </c>
      <c r="C78" s="5">
        <v>0</v>
      </c>
      <c r="E78" s="5">
        <f>IFERROR(VLOOKUP(A78,'درآمد ناشی از تغییر قیمت اوراق'!A:Q,9,0),0)</f>
        <v>0</v>
      </c>
      <c r="G78" s="5">
        <f>IFERROR(VLOOKUP(A78,'درآمد ناشی از فروش'!A:Q,9,0),0)</f>
        <v>0</v>
      </c>
      <c r="I78" s="5">
        <f t="shared" si="2"/>
        <v>0</v>
      </c>
      <c r="K78" s="5">
        <v>0</v>
      </c>
      <c r="M78" s="5">
        <f>IFERROR(VLOOKUP(A78,'درآمد ناشی از تغییر قیمت اوراق'!A:Q,17,0),0)</f>
        <v>-3391494203</v>
      </c>
      <c r="O78" s="5">
        <f>IFERROR(VLOOKUP(A78,'درآمد ناشی از فروش'!A:Q,17,0),0)</f>
        <v>0</v>
      </c>
      <c r="Q78" s="5">
        <f t="shared" si="3"/>
        <v>-3391494203</v>
      </c>
    </row>
    <row r="79" spans="1:17" s="5" customFormat="1" ht="21" x14ac:dyDescent="0.25">
      <c r="A79" s="7" t="s">
        <v>64</v>
      </c>
      <c r="C79" s="5">
        <v>0</v>
      </c>
      <c r="E79" s="5">
        <f>IFERROR(VLOOKUP(A79,'درآمد ناشی از تغییر قیمت اوراق'!A:Q,9,0),0)</f>
        <v>-6322773964</v>
      </c>
      <c r="G79" s="5">
        <f>IFERROR(VLOOKUP(A79,'درآمد ناشی از فروش'!A:Q,9,0),0)</f>
        <v>0</v>
      </c>
      <c r="I79" s="5">
        <f t="shared" si="2"/>
        <v>-6322773964</v>
      </c>
      <c r="K79" s="5">
        <v>0</v>
      </c>
      <c r="M79" s="5">
        <f>IFERROR(VLOOKUP(A79,'درآمد ناشی از تغییر قیمت اوراق'!A:Q,17,0),0)</f>
        <v>-8574927617</v>
      </c>
      <c r="O79" s="5">
        <f>IFERROR(VLOOKUP(A79,'درآمد ناشی از فروش'!A:Q,17,0),0)</f>
        <v>0</v>
      </c>
      <c r="Q79" s="5">
        <f t="shared" si="3"/>
        <v>-8574927617</v>
      </c>
    </row>
    <row r="80" spans="1:17" s="5" customFormat="1" ht="21" x14ac:dyDescent="0.25">
      <c r="A80" s="7" t="s">
        <v>65</v>
      </c>
      <c r="C80" s="5">
        <v>0</v>
      </c>
      <c r="E80" s="5">
        <f>IFERROR(VLOOKUP(A80,'درآمد ناشی از تغییر قیمت اوراق'!A:Q,9,0),0)</f>
        <v>0</v>
      </c>
      <c r="G80" s="5">
        <f>IFERROR(VLOOKUP(A80,'درآمد ناشی از فروش'!A:Q,9,0),0)</f>
        <v>0</v>
      </c>
      <c r="I80" s="5">
        <f t="shared" si="2"/>
        <v>0</v>
      </c>
      <c r="K80" s="5">
        <v>0</v>
      </c>
      <c r="M80" s="5">
        <f>IFERROR(VLOOKUP(A80,'درآمد ناشی از تغییر قیمت اوراق'!A:Q,17,0),0)</f>
        <v>-547142117</v>
      </c>
      <c r="O80" s="5">
        <f>IFERROR(VLOOKUP(A80,'درآمد ناشی از فروش'!A:Q,17,0),0)</f>
        <v>0</v>
      </c>
      <c r="Q80" s="5">
        <f t="shared" si="3"/>
        <v>-547142117</v>
      </c>
    </row>
    <row r="81" spans="1:17" s="5" customFormat="1" ht="21" x14ac:dyDescent="0.25">
      <c r="A81" s="7" t="s">
        <v>87</v>
      </c>
      <c r="C81" s="5">
        <v>0</v>
      </c>
      <c r="E81" s="5">
        <f>IFERROR(VLOOKUP(A81,'درآمد ناشی از تغییر قیمت اوراق'!A:Q,9,0),0)</f>
        <v>-813799502</v>
      </c>
      <c r="G81" s="5">
        <f>IFERROR(VLOOKUP(A81,'درآمد ناشی از فروش'!A:Q,9,0),0)</f>
        <v>0</v>
      </c>
      <c r="I81" s="5">
        <f t="shared" si="2"/>
        <v>-813799502</v>
      </c>
      <c r="K81" s="5">
        <v>0</v>
      </c>
      <c r="M81" s="5">
        <f>IFERROR(VLOOKUP(A81,'درآمد ناشی از تغییر قیمت اوراق'!A:Q,17,0),0)</f>
        <v>-813799502</v>
      </c>
      <c r="O81" s="5">
        <f>IFERROR(VLOOKUP(A81,'درآمد ناشی از فروش'!A:Q,17,0),0)</f>
        <v>0</v>
      </c>
      <c r="Q81" s="5">
        <f t="shared" si="3"/>
        <v>-813799502</v>
      </c>
    </row>
    <row r="82" spans="1:17" s="5" customFormat="1" ht="21" x14ac:dyDescent="0.25">
      <c r="A82" s="7" t="s">
        <v>91</v>
      </c>
      <c r="C82" s="5">
        <v>0</v>
      </c>
      <c r="E82" s="5">
        <f>IFERROR(VLOOKUP(A82,'درآمد ناشی از تغییر قیمت اوراق'!A:Q,9,0),0)</f>
        <v>-557571938</v>
      </c>
      <c r="G82" s="5">
        <f>IFERROR(VLOOKUP(A82,'درآمد ناشی از فروش'!A:Q,9,0),0)</f>
        <v>0</v>
      </c>
      <c r="I82" s="5">
        <f t="shared" si="2"/>
        <v>-557571938</v>
      </c>
      <c r="K82" s="5">
        <v>0</v>
      </c>
      <c r="M82" s="5">
        <f>IFERROR(VLOOKUP(A82,'درآمد ناشی از تغییر قیمت اوراق'!A:Q,17,0),0)</f>
        <v>-557571938</v>
      </c>
      <c r="O82" s="5">
        <f>IFERROR(VLOOKUP(A82,'درآمد ناشی از فروش'!A:Q,17,0),0)</f>
        <v>0</v>
      </c>
      <c r="Q82" s="5">
        <f t="shared" si="3"/>
        <v>-557571938</v>
      </c>
    </row>
    <row r="83" spans="1:17" s="5" customFormat="1" ht="21" x14ac:dyDescent="0.25">
      <c r="A83" s="7" t="s">
        <v>62</v>
      </c>
      <c r="C83" s="5">
        <v>0</v>
      </c>
      <c r="E83" s="5">
        <f>IFERROR(VLOOKUP(A83,'درآمد ناشی از تغییر قیمت اوراق'!A:Q,9,0),0)</f>
        <v>0</v>
      </c>
      <c r="G83" s="5">
        <f>IFERROR(VLOOKUP(A83,'درآمد ناشی از فروش'!A:Q,9,0),0)</f>
        <v>0</v>
      </c>
      <c r="I83" s="5">
        <f t="shared" si="2"/>
        <v>0</v>
      </c>
      <c r="K83" s="5">
        <v>0</v>
      </c>
      <c r="M83" s="5">
        <f>IFERROR(VLOOKUP(A83,'درآمد ناشی از تغییر قیمت اوراق'!A:Q,17,0),0)</f>
        <v>-228009959</v>
      </c>
      <c r="O83" s="5">
        <f>IFERROR(VLOOKUP(A83,'درآمد ناشی از فروش'!A:Q,17,0),0)</f>
        <v>0</v>
      </c>
      <c r="Q83" s="5">
        <f t="shared" si="3"/>
        <v>-228009959</v>
      </c>
    </row>
    <row r="84" spans="1:17" s="5" customFormat="1" ht="21" x14ac:dyDescent="0.25">
      <c r="A84" s="7" t="s">
        <v>88</v>
      </c>
      <c r="C84" s="5">
        <v>0</v>
      </c>
      <c r="E84" s="5">
        <f>IFERROR(VLOOKUP(A84,'درآمد ناشی از تغییر قیمت اوراق'!A:Q,9,0),0)</f>
        <v>-919178572</v>
      </c>
      <c r="G84" s="5">
        <f>IFERROR(VLOOKUP(A84,'درآمد ناشی از فروش'!A:Q,9,0),0)</f>
        <v>0</v>
      </c>
      <c r="I84" s="5">
        <f t="shared" si="2"/>
        <v>-919178572</v>
      </c>
      <c r="K84" s="5">
        <v>0</v>
      </c>
      <c r="M84" s="5">
        <f>IFERROR(VLOOKUP(A84,'درآمد ناشی از تغییر قیمت اوراق'!A:Q,17,0),0)</f>
        <v>-919178572</v>
      </c>
      <c r="O84" s="5">
        <f>IFERROR(VLOOKUP(A84,'درآمد ناشی از فروش'!A:Q,17,0),0)</f>
        <v>0</v>
      </c>
      <c r="Q84" s="5">
        <f t="shared" si="3"/>
        <v>-919178572</v>
      </c>
    </row>
    <row r="85" spans="1:17" s="7" customFormat="1" ht="21" x14ac:dyDescent="0.25">
      <c r="A85" s="7" t="s">
        <v>26</v>
      </c>
      <c r="C85" s="6">
        <f>SUM(C8:C84)</f>
        <v>3035515393705</v>
      </c>
      <c r="E85" s="6">
        <f>SUM(E8:E84)</f>
        <v>1379625895322</v>
      </c>
      <c r="G85" s="6">
        <f>SUM(G8:G84)</f>
        <v>-5108877054717</v>
      </c>
      <c r="I85" s="6">
        <f>SUM(I8:I84)</f>
        <v>-693735765690</v>
      </c>
      <c r="K85" s="6">
        <f>SUM(K8:K84)</f>
        <v>18629205869220</v>
      </c>
      <c r="M85" s="6">
        <f>SUM(M8:M84)</f>
        <v>1752771162521</v>
      </c>
      <c r="O85" s="6">
        <f>SUM(O8:O84)</f>
        <v>-8423757233668</v>
      </c>
      <c r="Q85" s="6">
        <f>SUM(Q8:Q84)</f>
        <v>11958219798073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8D5B7-726D-4568-8AA8-A056BBF482F0}">
  <dimension ref="A1:N31"/>
  <sheetViews>
    <sheetView rightToLeft="1" topLeftCell="A13" zoomScale="145" zoomScaleNormal="145" zoomScaleSheetLayoutView="100" workbookViewId="0">
      <selection activeCell="O21" sqref="B20:O21"/>
    </sheetView>
  </sheetViews>
  <sheetFormatPr defaultRowHeight="18" x14ac:dyDescent="0.45"/>
  <cols>
    <col min="1" max="1" width="22.7109375" style="11" customWidth="1"/>
    <col min="2" max="2" width="20.85546875" style="11" bestFit="1" customWidth="1"/>
    <col min="3" max="3" width="17" style="11" bestFit="1" customWidth="1"/>
    <col min="4" max="4" width="12.85546875" style="11" bestFit="1" customWidth="1"/>
    <col min="5" max="5" width="17.5703125" style="11" bestFit="1" customWidth="1"/>
    <col min="6" max="6" width="20.5703125" style="11" customWidth="1"/>
    <col min="7" max="7" width="8.85546875" style="11" bestFit="1" customWidth="1"/>
    <col min="8" max="8" width="19.42578125" style="11" bestFit="1" customWidth="1"/>
    <col min="9" max="9" width="16.140625" style="11" bestFit="1" customWidth="1"/>
    <col min="10" max="11" width="9.140625" style="11"/>
    <col min="12" max="12" width="15.42578125" style="11" bestFit="1" customWidth="1"/>
    <col min="13" max="13" width="13.7109375" style="11" bestFit="1" customWidth="1"/>
    <col min="14" max="16384" width="9.140625" style="11"/>
  </cols>
  <sheetData>
    <row r="1" spans="1:14" ht="21" x14ac:dyDescent="0.55000000000000004">
      <c r="A1" s="12" t="s">
        <v>233</v>
      </c>
      <c r="B1" s="12"/>
      <c r="C1" s="12"/>
      <c r="D1" s="12"/>
      <c r="E1" s="12"/>
      <c r="F1" s="12"/>
      <c r="G1" s="12"/>
      <c r="H1" s="12"/>
      <c r="I1" s="13"/>
      <c r="J1" s="13"/>
      <c r="K1" s="13"/>
      <c r="L1" s="13"/>
      <c r="M1" s="13"/>
      <c r="N1" s="13"/>
    </row>
    <row r="2" spans="1:14" ht="21" x14ac:dyDescent="0.55000000000000004">
      <c r="A2" s="12" t="s">
        <v>234</v>
      </c>
      <c r="B2" s="12"/>
      <c r="C2" s="12"/>
      <c r="D2" s="12"/>
      <c r="E2" s="12"/>
      <c r="F2" s="12"/>
      <c r="G2" s="12"/>
      <c r="H2" s="12"/>
      <c r="I2" s="13"/>
      <c r="J2" s="13"/>
      <c r="K2" s="13"/>
      <c r="L2" s="13"/>
      <c r="M2" s="13"/>
      <c r="N2" s="13"/>
    </row>
    <row r="3" spans="1:14" ht="21" x14ac:dyDescent="0.55000000000000004">
      <c r="A3" s="12" t="s">
        <v>2</v>
      </c>
      <c r="B3" s="12"/>
      <c r="C3" s="12"/>
      <c r="D3" s="12"/>
      <c r="E3" s="12"/>
      <c r="F3" s="12"/>
      <c r="G3" s="12"/>
      <c r="H3" s="12"/>
      <c r="I3" s="13"/>
      <c r="J3" s="13"/>
      <c r="K3" s="13"/>
      <c r="L3" s="13"/>
      <c r="M3" s="13"/>
      <c r="N3" s="13"/>
    </row>
    <row r="5" spans="1:14" ht="19.5" x14ac:dyDescent="0.45">
      <c r="A5" s="14" t="s">
        <v>235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7" spans="1:14" ht="30" x14ac:dyDescent="0.45">
      <c r="A7" s="10" t="s">
        <v>236</v>
      </c>
      <c r="B7" s="10" t="s">
        <v>237</v>
      </c>
      <c r="C7" s="10" t="s">
        <v>238</v>
      </c>
      <c r="D7" s="10" t="s">
        <v>239</v>
      </c>
      <c r="E7" s="10" t="s">
        <v>240</v>
      </c>
      <c r="F7" s="10" t="s">
        <v>241</v>
      </c>
      <c r="G7" s="10" t="s">
        <v>242</v>
      </c>
      <c r="H7" s="10" t="s">
        <v>243</v>
      </c>
    </row>
    <row r="8" spans="1:14" ht="19.5" customHeight="1" x14ac:dyDescent="0.45">
      <c r="A8" s="15" t="s">
        <v>244</v>
      </c>
      <c r="B8" s="15" t="s">
        <v>245</v>
      </c>
      <c r="C8" s="16" t="s">
        <v>246</v>
      </c>
      <c r="D8" s="1">
        <v>362205</v>
      </c>
      <c r="E8" s="1">
        <v>1349985121650</v>
      </c>
      <c r="F8" s="1">
        <v>15960615600</v>
      </c>
      <c r="G8" s="16">
        <v>23</v>
      </c>
      <c r="H8" s="16">
        <v>35</v>
      </c>
    </row>
    <row r="9" spans="1:14" ht="19.5" customHeight="1" x14ac:dyDescent="0.45">
      <c r="A9" s="17"/>
      <c r="B9" s="17"/>
      <c r="C9" s="16" t="s">
        <v>247</v>
      </c>
      <c r="D9" s="1">
        <v>2000000</v>
      </c>
      <c r="E9" s="1">
        <v>2000000000000</v>
      </c>
      <c r="F9" s="1">
        <v>7760141100</v>
      </c>
      <c r="G9" s="1">
        <v>23</v>
      </c>
      <c r="H9" s="1">
        <v>34</v>
      </c>
    </row>
    <row r="10" spans="1:14" x14ac:dyDescent="0.45">
      <c r="A10" s="17"/>
      <c r="B10" s="17"/>
      <c r="C10" s="16" t="s">
        <v>248</v>
      </c>
      <c r="D10" s="1">
        <v>1440000</v>
      </c>
      <c r="E10" s="1">
        <v>1440000000000</v>
      </c>
      <c r="F10" s="1">
        <v>11222010930</v>
      </c>
      <c r="G10" s="1">
        <v>23</v>
      </c>
      <c r="H10" s="1">
        <v>39</v>
      </c>
    </row>
    <row r="11" spans="1:14" x14ac:dyDescent="0.45">
      <c r="A11" s="17"/>
      <c r="B11" s="17"/>
      <c r="C11" s="16" t="s">
        <v>94</v>
      </c>
      <c r="D11" s="1">
        <v>1000000</v>
      </c>
      <c r="E11" s="1">
        <v>1000000000000</v>
      </c>
      <c r="F11" s="1">
        <v>10415492970</v>
      </c>
      <c r="G11" s="1">
        <v>23</v>
      </c>
      <c r="H11" s="1">
        <v>42</v>
      </c>
    </row>
    <row r="12" spans="1:14" s="18" customFormat="1" ht="16.5" customHeight="1" x14ac:dyDescent="0.45">
      <c r="A12" s="17"/>
      <c r="B12" s="17"/>
      <c r="C12" s="16" t="s">
        <v>249</v>
      </c>
      <c r="D12" s="1">
        <v>3500000</v>
      </c>
      <c r="E12" s="1">
        <v>3500000000000</v>
      </c>
      <c r="F12" s="1">
        <v>19888579380</v>
      </c>
      <c r="G12" s="1" t="s">
        <v>250</v>
      </c>
      <c r="H12" s="1">
        <v>39</v>
      </c>
    </row>
    <row r="13" spans="1:14" x14ac:dyDescent="0.45">
      <c r="A13" s="17"/>
      <c r="B13" s="17"/>
      <c r="C13" s="16" t="s">
        <v>251</v>
      </c>
      <c r="D13" s="1">
        <v>1000000</v>
      </c>
      <c r="E13" s="1">
        <v>1000000000000</v>
      </c>
      <c r="F13" s="1">
        <v>3989010990</v>
      </c>
      <c r="G13" s="1" t="s">
        <v>250</v>
      </c>
      <c r="H13" s="1" t="s">
        <v>252</v>
      </c>
    </row>
    <row r="14" spans="1:14" x14ac:dyDescent="0.45">
      <c r="A14" s="17"/>
      <c r="B14" s="17"/>
      <c r="C14" s="16" t="s">
        <v>253</v>
      </c>
      <c r="D14" s="1">
        <v>2500000</v>
      </c>
      <c r="E14" s="1">
        <f>D14*1000000</f>
        <v>2500000000000</v>
      </c>
      <c r="F14" s="1">
        <v>21993613140</v>
      </c>
      <c r="G14" s="1">
        <v>23</v>
      </c>
      <c r="H14" s="1">
        <v>38.1</v>
      </c>
    </row>
    <row r="15" spans="1:14" x14ac:dyDescent="0.45">
      <c r="A15" s="17"/>
      <c r="B15" s="17"/>
      <c r="C15" s="16" t="s">
        <v>254</v>
      </c>
      <c r="D15" s="1">
        <v>2400000</v>
      </c>
      <c r="E15" s="1">
        <v>2400000000000</v>
      </c>
      <c r="F15" s="1">
        <v>19732683570</v>
      </c>
      <c r="G15" s="1">
        <v>23</v>
      </c>
      <c r="H15" s="1">
        <v>39</v>
      </c>
    </row>
    <row r="16" spans="1:14" x14ac:dyDescent="0.45">
      <c r="A16" s="17"/>
      <c r="B16" s="17"/>
      <c r="C16" s="19" t="s">
        <v>255</v>
      </c>
      <c r="D16" s="1">
        <v>2400000</v>
      </c>
      <c r="E16" s="1">
        <v>2400000000000</v>
      </c>
      <c r="F16" s="1">
        <v>16272264660</v>
      </c>
      <c r="G16" s="1">
        <v>23</v>
      </c>
      <c r="H16" s="1" t="s">
        <v>256</v>
      </c>
    </row>
    <row r="17" spans="1:9" ht="36" customHeight="1" x14ac:dyDescent="0.45">
      <c r="A17" s="20"/>
      <c r="B17" s="20"/>
      <c r="C17" s="16" t="s">
        <v>257</v>
      </c>
      <c r="D17" s="1">
        <v>3207600</v>
      </c>
      <c r="E17" s="1">
        <v>4947864134400</v>
      </c>
      <c r="F17" s="1">
        <v>41935973400</v>
      </c>
      <c r="G17" s="1" t="s">
        <v>250</v>
      </c>
      <c r="H17" s="1">
        <v>37</v>
      </c>
    </row>
    <row r="18" spans="1:9" s="18" customFormat="1" ht="16.5" customHeight="1" x14ac:dyDescent="0.45">
      <c r="A18" s="16" t="s">
        <v>258</v>
      </c>
      <c r="B18" s="21" t="s">
        <v>259</v>
      </c>
      <c r="C18" s="16" t="s">
        <v>260</v>
      </c>
      <c r="D18" s="1">
        <v>370370370</v>
      </c>
      <c r="E18" s="1">
        <v>370413886</v>
      </c>
      <c r="F18" s="1">
        <v>7528916640</v>
      </c>
      <c r="G18" s="1" t="s">
        <v>250</v>
      </c>
      <c r="H18" s="16">
        <v>36</v>
      </c>
    </row>
    <row r="19" spans="1:9" s="18" customFormat="1" ht="16.5" customHeight="1" x14ac:dyDescent="0.45">
      <c r="A19" s="16" t="s">
        <v>261</v>
      </c>
      <c r="B19" s="22"/>
      <c r="C19" s="16" t="s">
        <v>262</v>
      </c>
      <c r="D19" s="1">
        <v>2332681667</v>
      </c>
      <c r="E19" s="1">
        <v>352276319318</v>
      </c>
      <c r="F19" s="1">
        <v>65836065718</v>
      </c>
      <c r="G19" s="1" t="s">
        <v>250</v>
      </c>
      <c r="H19" s="1">
        <v>37.5</v>
      </c>
    </row>
    <row r="20" spans="1:9" s="18" customFormat="1" ht="16.5" customHeight="1" x14ac:dyDescent="0.45">
      <c r="A20" s="16" t="s">
        <v>289</v>
      </c>
      <c r="B20" s="22"/>
      <c r="C20" s="16" t="s">
        <v>290</v>
      </c>
      <c r="D20" s="1">
        <v>252190</v>
      </c>
      <c r="E20" s="1">
        <v>735998861700</v>
      </c>
      <c r="F20" s="1">
        <v>67829645000</v>
      </c>
      <c r="G20" s="1" t="s">
        <v>250</v>
      </c>
      <c r="H20" s="1">
        <v>40</v>
      </c>
    </row>
    <row r="21" spans="1:9" s="18" customFormat="1" ht="16.5" customHeight="1" x14ac:dyDescent="0.45">
      <c r="A21" s="16" t="s">
        <v>263</v>
      </c>
      <c r="B21" s="22"/>
      <c r="C21" s="16" t="s">
        <v>264</v>
      </c>
      <c r="D21" s="1">
        <v>460251</v>
      </c>
      <c r="E21" s="1">
        <v>1979976789450</v>
      </c>
      <c r="F21" s="1">
        <v>16940322570</v>
      </c>
      <c r="G21" s="1" t="s">
        <v>250</v>
      </c>
      <c r="H21" s="1">
        <v>37</v>
      </c>
    </row>
    <row r="22" spans="1:9" s="18" customFormat="1" ht="16.5" customHeight="1" x14ac:dyDescent="0.45">
      <c r="A22" s="16" t="s">
        <v>265</v>
      </c>
      <c r="B22" s="22"/>
      <c r="C22" s="16" t="s">
        <v>266</v>
      </c>
      <c r="D22" s="1">
        <v>367647050</v>
      </c>
      <c r="E22" s="1">
        <v>2500367587050</v>
      </c>
      <c r="F22" s="1">
        <v>12248110590</v>
      </c>
      <c r="G22" s="1" t="s">
        <v>250</v>
      </c>
      <c r="H22" s="1">
        <v>37.799999999999997</v>
      </c>
    </row>
    <row r="23" spans="1:9" s="18" customFormat="1" ht="16.5" customHeight="1" x14ac:dyDescent="0.45">
      <c r="A23" s="16" t="s">
        <v>267</v>
      </c>
      <c r="B23" s="22"/>
      <c r="C23" s="16" t="s">
        <v>268</v>
      </c>
      <c r="D23" s="1">
        <v>8465011287</v>
      </c>
      <c r="E23" s="1">
        <v>15001943513057</v>
      </c>
      <c r="F23" s="1">
        <v>152861796870</v>
      </c>
      <c r="G23" s="1">
        <v>30</v>
      </c>
      <c r="H23" s="1">
        <v>40</v>
      </c>
    </row>
    <row r="24" spans="1:9" s="18" customFormat="1" ht="16.5" customHeight="1" x14ac:dyDescent="0.45">
      <c r="A24" s="16" t="s">
        <v>269</v>
      </c>
      <c r="B24" s="22"/>
      <c r="C24" s="16" t="s">
        <v>270</v>
      </c>
      <c r="D24" s="1">
        <v>963700</v>
      </c>
      <c r="E24" s="1">
        <v>3999707714200</v>
      </c>
      <c r="F24" s="1">
        <v>34135731870</v>
      </c>
      <c r="G24" s="1" t="s">
        <v>250</v>
      </c>
      <c r="H24" s="1" t="s">
        <v>271</v>
      </c>
      <c r="I24" s="2"/>
    </row>
    <row r="25" spans="1:9" s="18" customFormat="1" ht="16.5" customHeight="1" x14ac:dyDescent="0.45">
      <c r="A25" s="15" t="s">
        <v>272</v>
      </c>
      <c r="B25" s="22"/>
      <c r="C25" s="16" t="s">
        <v>273</v>
      </c>
      <c r="D25" s="1">
        <v>1129130</v>
      </c>
      <c r="E25" s="1">
        <v>2000146594543</v>
      </c>
      <c r="F25" s="1">
        <v>11649668010</v>
      </c>
      <c r="G25" s="1" t="s">
        <v>250</v>
      </c>
      <c r="H25" s="1" t="s">
        <v>256</v>
      </c>
    </row>
    <row r="26" spans="1:9" s="18" customFormat="1" ht="16.5" customHeight="1" x14ac:dyDescent="0.45">
      <c r="A26" s="17"/>
      <c r="B26" s="22"/>
      <c r="C26" s="16" t="s">
        <v>274</v>
      </c>
      <c r="D26" s="1">
        <v>1000000</v>
      </c>
      <c r="E26" s="1">
        <v>1000000000000</v>
      </c>
      <c r="F26" s="1">
        <v>6918600810</v>
      </c>
      <c r="G26" s="1" t="s">
        <v>250</v>
      </c>
      <c r="H26" s="1" t="s">
        <v>256</v>
      </c>
    </row>
    <row r="27" spans="1:9" s="18" customFormat="1" ht="16.5" customHeight="1" x14ac:dyDescent="0.45">
      <c r="A27" s="20"/>
      <c r="B27" s="22"/>
      <c r="C27" s="16" t="s">
        <v>275</v>
      </c>
      <c r="D27" s="1">
        <v>3000000</v>
      </c>
      <c r="E27" s="1">
        <v>3000000000000</v>
      </c>
      <c r="F27" s="1">
        <v>20981282040</v>
      </c>
      <c r="G27" s="1">
        <v>23</v>
      </c>
      <c r="H27" s="1" t="s">
        <v>276</v>
      </c>
    </row>
    <row r="28" spans="1:9" s="18" customFormat="1" ht="16.5" customHeight="1" x14ac:dyDescent="0.45">
      <c r="A28" s="16" t="s">
        <v>95</v>
      </c>
      <c r="B28" s="22"/>
      <c r="C28" s="16" t="s">
        <v>277</v>
      </c>
      <c r="D28" s="1">
        <v>5000000</v>
      </c>
      <c r="E28" s="1">
        <v>5000000000000</v>
      </c>
      <c r="F28" s="1">
        <v>47208237990</v>
      </c>
      <c r="G28" s="1">
        <v>23</v>
      </c>
      <c r="H28" s="1" t="s">
        <v>278</v>
      </c>
    </row>
    <row r="29" spans="1:9" x14ac:dyDescent="0.45">
      <c r="A29" s="16" t="s">
        <v>94</v>
      </c>
      <c r="B29" s="22"/>
      <c r="C29" s="19" t="s">
        <v>94</v>
      </c>
      <c r="D29" s="1">
        <v>15000000</v>
      </c>
      <c r="E29" s="1">
        <v>15000000000000</v>
      </c>
      <c r="F29" s="1">
        <v>95269320840</v>
      </c>
      <c r="G29" s="1">
        <v>23</v>
      </c>
      <c r="H29" s="1">
        <v>41</v>
      </c>
    </row>
    <row r="30" spans="1:9" ht="54" x14ac:dyDescent="0.45">
      <c r="A30" s="16" t="s">
        <v>279</v>
      </c>
      <c r="B30" s="23"/>
      <c r="C30" s="16" t="s">
        <v>280</v>
      </c>
      <c r="D30" s="1">
        <v>2000000</v>
      </c>
      <c r="E30" s="1">
        <v>2000000000000</v>
      </c>
      <c r="F30" s="1">
        <v>15942845400</v>
      </c>
      <c r="G30" s="1">
        <v>23</v>
      </c>
      <c r="H30" s="1" t="s">
        <v>281</v>
      </c>
      <c r="I30" s="3"/>
    </row>
    <row r="31" spans="1:9" s="18" customFormat="1" ht="16.5" customHeight="1" x14ac:dyDescent="0.45">
      <c r="A31" s="16" t="s">
        <v>282</v>
      </c>
      <c r="B31" s="24" t="s">
        <v>283</v>
      </c>
      <c r="C31" s="16" t="s">
        <v>284</v>
      </c>
      <c r="D31" s="1">
        <v>450000</v>
      </c>
      <c r="E31" s="1">
        <v>450000000000</v>
      </c>
      <c r="F31" s="1">
        <v>2372328780</v>
      </c>
      <c r="G31" s="1" t="s">
        <v>250</v>
      </c>
      <c r="H31" s="1">
        <v>38</v>
      </c>
    </row>
  </sheetData>
  <mergeCells count="8">
    <mergeCell ref="A25:A27"/>
    <mergeCell ref="B18:B30"/>
    <mergeCell ref="A1:H1"/>
    <mergeCell ref="A2:H2"/>
    <mergeCell ref="A3:H3"/>
    <mergeCell ref="A5:N5"/>
    <mergeCell ref="A8:A17"/>
    <mergeCell ref="B8:B17"/>
  </mergeCells>
  <pageMargins left="0.7" right="0.7" top="0.75" bottom="0.75" header="0.3" footer="0.3"/>
  <pageSetup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2"/>
  <sheetViews>
    <sheetView rightToLeft="1" workbookViewId="0">
      <selection activeCell="O21" sqref="B20:O21"/>
    </sheetView>
  </sheetViews>
  <sheetFormatPr defaultRowHeight="18.75" x14ac:dyDescent="0.25"/>
  <cols>
    <col min="1" max="1" width="33" style="5" customWidth="1"/>
    <col min="2" max="2" width="1" style="5" customWidth="1"/>
    <col min="3" max="3" width="20" style="5" customWidth="1"/>
    <col min="4" max="4" width="1" style="5" customWidth="1"/>
    <col min="5" max="5" width="35" style="5" customWidth="1"/>
    <col min="6" max="6" width="1" style="5" customWidth="1"/>
    <col min="7" max="7" width="24" style="5" customWidth="1"/>
    <col min="8" max="8" width="1" style="5" customWidth="1"/>
    <col min="9" max="9" width="23" style="5" customWidth="1"/>
    <col min="10" max="10" width="1" style="5" customWidth="1"/>
    <col min="11" max="11" width="22" style="5" customWidth="1"/>
    <col min="12" max="12" width="1" style="5" customWidth="1"/>
    <col min="13" max="13" width="24" style="5" customWidth="1"/>
    <col min="14" max="14" width="1" style="5" customWidth="1"/>
    <col min="15" max="15" width="23" style="5" customWidth="1"/>
    <col min="16" max="16" width="1" style="5" customWidth="1"/>
    <col min="17" max="17" width="22" style="5" customWidth="1"/>
    <col min="18" max="18" width="1" style="5" customWidth="1"/>
    <col min="19" max="19" width="24" style="5" customWidth="1"/>
    <col min="20" max="20" width="1" style="5" customWidth="1"/>
    <col min="21" max="21" width="9.140625" style="5" customWidth="1"/>
    <col min="22" max="16384" width="9.140625" style="5"/>
  </cols>
  <sheetData>
    <row r="2" spans="1:19" s="5" customFormat="1" ht="26.25" x14ac:dyDescent="0.25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  <c r="M2" s="9" t="s">
        <v>0</v>
      </c>
      <c r="N2" s="9" t="s">
        <v>0</v>
      </c>
      <c r="O2" s="9" t="s">
        <v>0</v>
      </c>
      <c r="P2" s="9" t="s">
        <v>0</v>
      </c>
      <c r="Q2" s="9" t="s">
        <v>0</v>
      </c>
      <c r="R2" s="9" t="s">
        <v>0</v>
      </c>
      <c r="S2" s="9" t="s">
        <v>0</v>
      </c>
    </row>
    <row r="3" spans="1:19" s="5" customFormat="1" ht="26.25" x14ac:dyDescent="0.25">
      <c r="A3" s="9" t="s">
        <v>155</v>
      </c>
      <c r="B3" s="9" t="s">
        <v>155</v>
      </c>
      <c r="C3" s="9" t="s">
        <v>155</v>
      </c>
      <c r="D3" s="9" t="s">
        <v>155</v>
      </c>
      <c r="E3" s="9" t="s">
        <v>155</v>
      </c>
      <c r="F3" s="9" t="s">
        <v>155</v>
      </c>
      <c r="G3" s="9" t="s">
        <v>155</v>
      </c>
      <c r="H3" s="9" t="s">
        <v>155</v>
      </c>
      <c r="I3" s="9" t="s">
        <v>155</v>
      </c>
      <c r="J3" s="9" t="s">
        <v>155</v>
      </c>
      <c r="K3" s="9" t="s">
        <v>155</v>
      </c>
      <c r="L3" s="9" t="s">
        <v>155</v>
      </c>
      <c r="M3" s="9" t="s">
        <v>155</v>
      </c>
      <c r="N3" s="9" t="s">
        <v>155</v>
      </c>
      <c r="O3" s="9" t="s">
        <v>155</v>
      </c>
      <c r="P3" s="9" t="s">
        <v>155</v>
      </c>
      <c r="Q3" s="9" t="s">
        <v>155</v>
      </c>
      <c r="R3" s="9" t="s">
        <v>155</v>
      </c>
      <c r="S3" s="9" t="s">
        <v>155</v>
      </c>
    </row>
    <row r="4" spans="1:19" s="5" customFormat="1" ht="26.25" x14ac:dyDescent="0.25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  <c r="L4" s="9" t="s">
        <v>2</v>
      </c>
      <c r="M4" s="9" t="s">
        <v>2</v>
      </c>
      <c r="N4" s="9" t="s">
        <v>2</v>
      </c>
      <c r="O4" s="9" t="s">
        <v>2</v>
      </c>
      <c r="P4" s="9" t="s">
        <v>2</v>
      </c>
      <c r="Q4" s="9" t="s">
        <v>2</v>
      </c>
      <c r="R4" s="9" t="s">
        <v>2</v>
      </c>
      <c r="S4" s="9" t="s">
        <v>2</v>
      </c>
    </row>
    <row r="6" spans="1:19" s="5" customFormat="1" ht="26.25" x14ac:dyDescent="0.25">
      <c r="A6" s="8" t="s">
        <v>3</v>
      </c>
      <c r="C6" s="8" t="s">
        <v>188</v>
      </c>
      <c r="D6" s="8" t="s">
        <v>188</v>
      </c>
      <c r="E6" s="8" t="s">
        <v>188</v>
      </c>
      <c r="F6" s="8" t="s">
        <v>188</v>
      </c>
      <c r="G6" s="8" t="s">
        <v>188</v>
      </c>
      <c r="I6" s="8" t="s">
        <v>157</v>
      </c>
      <c r="J6" s="8" t="s">
        <v>157</v>
      </c>
      <c r="K6" s="8" t="s">
        <v>157</v>
      </c>
      <c r="L6" s="8" t="s">
        <v>157</v>
      </c>
      <c r="M6" s="8" t="s">
        <v>157</v>
      </c>
      <c r="O6" s="8" t="s">
        <v>158</v>
      </c>
      <c r="P6" s="8" t="s">
        <v>158</v>
      </c>
      <c r="Q6" s="8" t="s">
        <v>158</v>
      </c>
      <c r="R6" s="8" t="s">
        <v>158</v>
      </c>
      <c r="S6" s="8" t="s">
        <v>158</v>
      </c>
    </row>
    <row r="7" spans="1:19" s="5" customFormat="1" ht="26.25" x14ac:dyDescent="0.25">
      <c r="A7" s="8" t="s">
        <v>3</v>
      </c>
      <c r="C7" s="8" t="s">
        <v>189</v>
      </c>
      <c r="E7" s="8" t="s">
        <v>190</v>
      </c>
      <c r="G7" s="8" t="s">
        <v>191</v>
      </c>
      <c r="I7" s="8" t="s">
        <v>192</v>
      </c>
      <c r="K7" s="8" t="s">
        <v>161</v>
      </c>
      <c r="M7" s="8" t="s">
        <v>193</v>
      </c>
      <c r="O7" s="8" t="s">
        <v>192</v>
      </c>
      <c r="Q7" s="8" t="s">
        <v>161</v>
      </c>
      <c r="S7" s="8" t="s">
        <v>193</v>
      </c>
    </row>
    <row r="8" spans="1:19" s="5" customFormat="1" ht="21" x14ac:dyDescent="0.25">
      <c r="A8" s="7" t="s">
        <v>25</v>
      </c>
      <c r="C8" s="5" t="s">
        <v>250</v>
      </c>
      <c r="E8" s="5">
        <v>0</v>
      </c>
      <c r="G8" s="5">
        <v>0</v>
      </c>
      <c r="I8" s="5">
        <v>0</v>
      </c>
      <c r="K8" s="5">
        <v>0</v>
      </c>
      <c r="M8" s="5">
        <v>0</v>
      </c>
      <c r="O8" s="5">
        <v>183116510560</v>
      </c>
      <c r="Q8" s="5">
        <v>0</v>
      </c>
      <c r="S8" s="5">
        <f>+O8-Q8</f>
        <v>183116510560</v>
      </c>
    </row>
    <row r="9" spans="1:19" s="5" customFormat="1" ht="21" x14ac:dyDescent="0.25">
      <c r="A9" s="7" t="s">
        <v>194</v>
      </c>
      <c r="C9" s="5" t="s">
        <v>250</v>
      </c>
      <c r="E9" s="5">
        <v>0</v>
      </c>
      <c r="G9" s="5">
        <v>0</v>
      </c>
      <c r="I9" s="5">
        <v>0</v>
      </c>
      <c r="K9" s="5">
        <v>0</v>
      </c>
      <c r="M9" s="5">
        <v>0</v>
      </c>
      <c r="O9" s="5">
        <v>192824072364</v>
      </c>
      <c r="Q9" s="5">
        <v>0</v>
      </c>
      <c r="S9" s="5">
        <f t="shared" ref="S9:S11" si="0">+O9-Q9</f>
        <v>192824072364</v>
      </c>
    </row>
    <row r="10" spans="1:19" s="5" customFormat="1" ht="21" x14ac:dyDescent="0.25">
      <c r="A10" s="7" t="s">
        <v>15</v>
      </c>
      <c r="C10" s="5" t="s">
        <v>250</v>
      </c>
      <c r="E10" s="5">
        <v>0</v>
      </c>
      <c r="G10" s="5">
        <v>0</v>
      </c>
      <c r="I10" s="5">
        <v>0</v>
      </c>
      <c r="K10" s="5">
        <v>0</v>
      </c>
      <c r="M10" s="5">
        <v>0</v>
      </c>
      <c r="O10" s="5">
        <v>931034484</v>
      </c>
      <c r="Q10" s="5">
        <v>0</v>
      </c>
      <c r="S10" s="5">
        <f t="shared" si="0"/>
        <v>931034484</v>
      </c>
    </row>
    <row r="11" spans="1:19" s="5" customFormat="1" ht="21" x14ac:dyDescent="0.25">
      <c r="A11" s="7" t="s">
        <v>195</v>
      </c>
      <c r="C11" s="5" t="s">
        <v>250</v>
      </c>
      <c r="E11" s="5">
        <v>0</v>
      </c>
      <c r="G11" s="5">
        <v>0</v>
      </c>
      <c r="I11" s="5">
        <v>0</v>
      </c>
      <c r="K11" s="5">
        <v>0</v>
      </c>
      <c r="M11" s="5">
        <v>0</v>
      </c>
      <c r="O11" s="5">
        <v>1336000000</v>
      </c>
      <c r="Q11" s="5">
        <v>0</v>
      </c>
      <c r="S11" s="5">
        <f t="shared" si="0"/>
        <v>1336000000</v>
      </c>
    </row>
    <row r="12" spans="1:19" s="5" customFormat="1" ht="21" x14ac:dyDescent="0.25">
      <c r="A12" s="7" t="s">
        <v>26</v>
      </c>
      <c r="C12" s="5" t="s">
        <v>26</v>
      </c>
      <c r="E12" s="5" t="s">
        <v>26</v>
      </c>
      <c r="G12" s="5" t="s">
        <v>26</v>
      </c>
      <c r="I12" s="6">
        <f>SUM(I8:I11)</f>
        <v>0</v>
      </c>
      <c r="J12" s="7"/>
      <c r="K12" s="6">
        <f>SUM(K8:K11)</f>
        <v>0</v>
      </c>
      <c r="L12" s="7"/>
      <c r="M12" s="6">
        <f>SUM(M8:M11)</f>
        <v>0</v>
      </c>
      <c r="O12" s="6">
        <f>SUM(O8:O11)</f>
        <v>378207617408</v>
      </c>
      <c r="P12" s="7"/>
      <c r="Q12" s="6">
        <f>SUM(Q8:Q11)</f>
        <v>0</v>
      </c>
      <c r="R12" s="7"/>
      <c r="S12" s="6">
        <f>SUM(S8:S11)</f>
        <v>378207617408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53"/>
  <sheetViews>
    <sheetView rightToLeft="1" topLeftCell="A41" workbookViewId="0">
      <selection activeCell="O21" sqref="B20:O21"/>
    </sheetView>
  </sheetViews>
  <sheetFormatPr defaultRowHeight="18.75" x14ac:dyDescent="0.25"/>
  <cols>
    <col min="1" max="1" width="33.42578125" style="5" bestFit="1" customWidth="1"/>
    <col min="2" max="2" width="1" style="5" customWidth="1"/>
    <col min="3" max="3" width="23" style="5" customWidth="1"/>
    <col min="4" max="4" width="1" style="5" customWidth="1"/>
    <col min="5" max="5" width="23" style="5" customWidth="1"/>
    <col min="6" max="6" width="1" style="5" customWidth="1"/>
    <col min="7" max="7" width="23" style="5" customWidth="1"/>
    <col min="8" max="8" width="1" style="5" customWidth="1"/>
    <col min="9" max="9" width="23" style="5" customWidth="1"/>
    <col min="10" max="10" width="1" style="5" customWidth="1"/>
    <col min="11" max="11" width="23" style="5" customWidth="1"/>
    <col min="12" max="12" width="1" style="5" customWidth="1"/>
    <col min="13" max="13" width="23" style="5" customWidth="1"/>
    <col min="14" max="14" width="1" style="5" customWidth="1"/>
    <col min="15" max="15" width="9.140625" style="5" customWidth="1"/>
    <col min="16" max="16384" width="9.140625" style="5"/>
  </cols>
  <sheetData>
    <row r="2" spans="1:13" s="5" customFormat="1" ht="26.25" x14ac:dyDescent="0.25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  <c r="M2" s="9" t="s">
        <v>0</v>
      </c>
    </row>
    <row r="3" spans="1:13" s="5" customFormat="1" ht="26.25" x14ac:dyDescent="0.25">
      <c r="A3" s="9" t="s">
        <v>155</v>
      </c>
      <c r="B3" s="9" t="s">
        <v>155</v>
      </c>
      <c r="C3" s="9" t="s">
        <v>155</v>
      </c>
      <c r="D3" s="9" t="s">
        <v>155</v>
      </c>
      <c r="E3" s="9" t="s">
        <v>155</v>
      </c>
      <c r="F3" s="9" t="s">
        <v>155</v>
      </c>
      <c r="G3" s="9" t="s">
        <v>155</v>
      </c>
      <c r="H3" s="9" t="s">
        <v>155</v>
      </c>
      <c r="I3" s="9" t="s">
        <v>155</v>
      </c>
      <c r="J3" s="9" t="s">
        <v>155</v>
      </c>
      <c r="K3" s="9" t="s">
        <v>155</v>
      </c>
      <c r="L3" s="9" t="s">
        <v>155</v>
      </c>
      <c r="M3" s="9" t="s">
        <v>155</v>
      </c>
    </row>
    <row r="4" spans="1:13" s="5" customFormat="1" ht="26.25" x14ac:dyDescent="0.25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  <c r="L4" s="9" t="s">
        <v>2</v>
      </c>
      <c r="M4" s="9" t="s">
        <v>2</v>
      </c>
    </row>
    <row r="6" spans="1:13" s="5" customFormat="1" ht="27" thickBot="1" x14ac:dyDescent="0.3">
      <c r="A6" s="8" t="s">
        <v>156</v>
      </c>
      <c r="B6" s="8" t="s">
        <v>156</v>
      </c>
      <c r="C6" s="8" t="s">
        <v>157</v>
      </c>
      <c r="D6" s="8" t="s">
        <v>157</v>
      </c>
      <c r="E6" s="8" t="s">
        <v>157</v>
      </c>
      <c r="F6" s="8" t="s">
        <v>157</v>
      </c>
      <c r="G6" s="8" t="s">
        <v>157</v>
      </c>
      <c r="I6" s="8" t="s">
        <v>158</v>
      </c>
      <c r="J6" s="8" t="s">
        <v>158</v>
      </c>
      <c r="K6" s="8" t="s">
        <v>158</v>
      </c>
      <c r="L6" s="8" t="s">
        <v>158</v>
      </c>
      <c r="M6" s="8" t="s">
        <v>158</v>
      </c>
    </row>
    <row r="7" spans="1:13" s="5" customFormat="1" ht="27" thickBot="1" x14ac:dyDescent="0.3">
      <c r="A7" s="8" t="s">
        <v>159</v>
      </c>
      <c r="C7" s="8" t="s">
        <v>160</v>
      </c>
      <c r="E7" s="8" t="s">
        <v>161</v>
      </c>
      <c r="G7" s="8" t="s">
        <v>162</v>
      </c>
      <c r="I7" s="8" t="s">
        <v>160</v>
      </c>
      <c r="K7" s="8" t="s">
        <v>161</v>
      </c>
      <c r="M7" s="8" t="s">
        <v>162</v>
      </c>
    </row>
    <row r="8" spans="1:13" s="5" customFormat="1" ht="21" x14ac:dyDescent="0.25">
      <c r="A8" s="7" t="s">
        <v>163</v>
      </c>
      <c r="C8" s="5">
        <v>0</v>
      </c>
      <c r="E8" s="5">
        <v>0</v>
      </c>
      <c r="G8" s="5">
        <v>0</v>
      </c>
      <c r="I8" s="5">
        <v>11314303278</v>
      </c>
      <c r="K8" s="5">
        <v>0</v>
      </c>
      <c r="M8" s="5">
        <v>11314303278</v>
      </c>
    </row>
    <row r="9" spans="1:13" s="5" customFormat="1" ht="21" x14ac:dyDescent="0.25">
      <c r="A9" s="7" t="s">
        <v>164</v>
      </c>
      <c r="C9" s="5">
        <v>0</v>
      </c>
      <c r="E9" s="5">
        <v>0</v>
      </c>
      <c r="G9" s="5">
        <v>0</v>
      </c>
      <c r="I9" s="5">
        <v>11674737558</v>
      </c>
      <c r="K9" s="5">
        <v>0</v>
      </c>
      <c r="M9" s="5">
        <v>11674737558</v>
      </c>
    </row>
    <row r="10" spans="1:13" s="5" customFormat="1" ht="21" x14ac:dyDescent="0.25">
      <c r="A10" s="7" t="s">
        <v>90</v>
      </c>
      <c r="C10" s="5">
        <v>111049595062</v>
      </c>
      <c r="E10" s="5">
        <v>0</v>
      </c>
      <c r="G10" s="5">
        <v>111049595062</v>
      </c>
      <c r="I10" s="5">
        <v>111049595062</v>
      </c>
      <c r="K10" s="5">
        <v>0</v>
      </c>
      <c r="M10" s="5">
        <v>111049595062</v>
      </c>
    </row>
    <row r="11" spans="1:13" s="5" customFormat="1" ht="21" x14ac:dyDescent="0.25">
      <c r="A11" s="7" t="s">
        <v>89</v>
      </c>
      <c r="C11" s="5">
        <v>28444000989</v>
      </c>
      <c r="E11" s="5">
        <v>0</v>
      </c>
      <c r="G11" s="5">
        <v>28444000989</v>
      </c>
      <c r="I11" s="5">
        <v>28444000989</v>
      </c>
      <c r="K11" s="5">
        <v>0</v>
      </c>
      <c r="M11" s="5">
        <v>28444000989</v>
      </c>
    </row>
    <row r="12" spans="1:13" s="5" customFormat="1" ht="21" x14ac:dyDescent="0.25">
      <c r="A12" s="7" t="s">
        <v>67</v>
      </c>
      <c r="C12" s="5">
        <v>9186484279</v>
      </c>
      <c r="E12" s="5">
        <v>0</v>
      </c>
      <c r="G12" s="5">
        <v>9186484279</v>
      </c>
      <c r="I12" s="5">
        <v>11573629360</v>
      </c>
      <c r="K12" s="5">
        <v>0</v>
      </c>
      <c r="M12" s="5">
        <v>11573629360</v>
      </c>
    </row>
    <row r="13" spans="1:13" s="5" customFormat="1" ht="21" x14ac:dyDescent="0.25">
      <c r="A13" s="7" t="s">
        <v>83</v>
      </c>
      <c r="C13" s="5">
        <v>274607938807</v>
      </c>
      <c r="E13" s="5">
        <v>0</v>
      </c>
      <c r="G13" s="5">
        <v>274607938807</v>
      </c>
      <c r="I13" s="5">
        <v>1169100937791</v>
      </c>
      <c r="K13" s="5">
        <v>0</v>
      </c>
      <c r="M13" s="5">
        <v>1169100937791</v>
      </c>
    </row>
    <row r="14" spans="1:13" s="5" customFormat="1" ht="21" x14ac:dyDescent="0.25">
      <c r="A14" s="7" t="s">
        <v>82</v>
      </c>
      <c r="C14" s="5">
        <v>34736162865</v>
      </c>
      <c r="E14" s="5">
        <v>0</v>
      </c>
      <c r="G14" s="5">
        <v>34736162865</v>
      </c>
      <c r="I14" s="5">
        <v>81029743443</v>
      </c>
      <c r="K14" s="5">
        <v>0</v>
      </c>
      <c r="M14" s="5">
        <v>81029743443</v>
      </c>
    </row>
    <row r="15" spans="1:13" s="5" customFormat="1" ht="21" x14ac:dyDescent="0.25">
      <c r="A15" s="7" t="s">
        <v>81</v>
      </c>
      <c r="C15" s="5">
        <v>91575503300</v>
      </c>
      <c r="E15" s="5">
        <v>0</v>
      </c>
      <c r="G15" s="5">
        <v>91575503300</v>
      </c>
      <c r="I15" s="5">
        <v>272213957228</v>
      </c>
      <c r="K15" s="5">
        <v>0</v>
      </c>
      <c r="M15" s="5">
        <v>272213957228</v>
      </c>
    </row>
    <row r="16" spans="1:13" s="5" customFormat="1" ht="21" x14ac:dyDescent="0.25">
      <c r="A16" s="7" t="s">
        <v>165</v>
      </c>
      <c r="C16" s="5">
        <v>0</v>
      </c>
      <c r="E16" s="5">
        <v>0</v>
      </c>
      <c r="G16" s="5">
        <v>0</v>
      </c>
      <c r="I16" s="5">
        <v>104151617471</v>
      </c>
      <c r="K16" s="5">
        <v>0</v>
      </c>
      <c r="M16" s="5">
        <v>104151617471</v>
      </c>
    </row>
    <row r="17" spans="1:13" s="5" customFormat="1" ht="21" x14ac:dyDescent="0.25">
      <c r="A17" s="7" t="s">
        <v>166</v>
      </c>
      <c r="C17" s="5">
        <v>0</v>
      </c>
      <c r="E17" s="5">
        <v>0</v>
      </c>
      <c r="G17" s="5">
        <v>0</v>
      </c>
      <c r="I17" s="5">
        <v>472328204287</v>
      </c>
      <c r="K17" s="5">
        <v>0</v>
      </c>
      <c r="M17" s="5">
        <v>472328204287</v>
      </c>
    </row>
    <row r="18" spans="1:13" s="5" customFormat="1" ht="21" x14ac:dyDescent="0.25">
      <c r="A18" s="7" t="s">
        <v>94</v>
      </c>
      <c r="C18" s="5">
        <v>282786885240</v>
      </c>
      <c r="E18" s="5">
        <v>0</v>
      </c>
      <c r="G18" s="5">
        <v>282786885240</v>
      </c>
      <c r="I18" s="5">
        <v>1461220525456</v>
      </c>
      <c r="K18" s="5">
        <v>0</v>
      </c>
      <c r="M18" s="5">
        <v>1461220525456</v>
      </c>
    </row>
    <row r="19" spans="1:13" s="5" customFormat="1" ht="21" x14ac:dyDescent="0.25">
      <c r="A19" s="7" t="s">
        <v>80</v>
      </c>
      <c r="C19" s="5">
        <v>175760544787</v>
      </c>
      <c r="E19" s="5">
        <v>0</v>
      </c>
      <c r="G19" s="5">
        <v>175760544787</v>
      </c>
      <c r="I19" s="5">
        <v>844841200831</v>
      </c>
      <c r="K19" s="5">
        <v>0</v>
      </c>
      <c r="M19" s="5">
        <v>844841200831</v>
      </c>
    </row>
    <row r="20" spans="1:13" s="5" customFormat="1" ht="21" x14ac:dyDescent="0.25">
      <c r="A20" s="7" t="s">
        <v>79</v>
      </c>
      <c r="C20" s="5">
        <v>5474175764</v>
      </c>
      <c r="E20" s="5">
        <v>0</v>
      </c>
      <c r="G20" s="5">
        <v>5474175764</v>
      </c>
      <c r="I20" s="5">
        <v>27769053932</v>
      </c>
      <c r="K20" s="5">
        <v>0</v>
      </c>
      <c r="M20" s="5">
        <v>27769053932</v>
      </c>
    </row>
    <row r="21" spans="1:13" s="5" customFormat="1" ht="21" x14ac:dyDescent="0.25">
      <c r="A21" s="7" t="s">
        <v>95</v>
      </c>
      <c r="C21" s="5">
        <v>94262295060</v>
      </c>
      <c r="E21" s="5">
        <v>0</v>
      </c>
      <c r="G21" s="5">
        <v>94262295060</v>
      </c>
      <c r="I21" s="5">
        <v>584744741245</v>
      </c>
      <c r="K21" s="5">
        <v>0</v>
      </c>
      <c r="M21" s="5">
        <v>584744741245</v>
      </c>
    </row>
    <row r="22" spans="1:13" s="5" customFormat="1" ht="21" x14ac:dyDescent="0.25">
      <c r="A22" s="7" t="s">
        <v>69</v>
      </c>
      <c r="C22" s="5">
        <v>46483718640</v>
      </c>
      <c r="E22" s="5">
        <v>0</v>
      </c>
      <c r="G22" s="5">
        <v>46483718640</v>
      </c>
      <c r="I22" s="5">
        <v>396893395104</v>
      </c>
      <c r="K22" s="5">
        <v>0</v>
      </c>
      <c r="M22" s="5">
        <v>396893395104</v>
      </c>
    </row>
    <row r="23" spans="1:13" s="5" customFormat="1" ht="21" x14ac:dyDescent="0.25">
      <c r="A23" s="7" t="s">
        <v>57</v>
      </c>
      <c r="C23" s="5">
        <v>46523555333</v>
      </c>
      <c r="E23" s="5">
        <v>0</v>
      </c>
      <c r="G23" s="5">
        <v>46523555333</v>
      </c>
      <c r="I23" s="5">
        <v>401573780232</v>
      </c>
      <c r="K23" s="5">
        <v>0</v>
      </c>
      <c r="M23" s="5">
        <v>401573780232</v>
      </c>
    </row>
    <row r="24" spans="1:13" s="5" customFormat="1" ht="21" x14ac:dyDescent="0.25">
      <c r="A24" s="7" t="s">
        <v>84</v>
      </c>
      <c r="C24" s="5">
        <v>37805047891</v>
      </c>
      <c r="E24" s="5">
        <v>0</v>
      </c>
      <c r="G24" s="5">
        <v>37805047891</v>
      </c>
      <c r="I24" s="5">
        <v>343522224681</v>
      </c>
      <c r="K24" s="5">
        <v>0</v>
      </c>
      <c r="M24" s="5">
        <v>343522224681</v>
      </c>
    </row>
    <row r="25" spans="1:13" s="5" customFormat="1" ht="21" x14ac:dyDescent="0.25">
      <c r="A25" s="7" t="s">
        <v>78</v>
      </c>
      <c r="C25" s="5">
        <v>305940219207</v>
      </c>
      <c r="E25" s="5">
        <v>0</v>
      </c>
      <c r="G25" s="5">
        <v>305940219207</v>
      </c>
      <c r="I25" s="5">
        <v>2642019948758</v>
      </c>
      <c r="K25" s="5">
        <v>0</v>
      </c>
      <c r="M25" s="5">
        <v>2642019948758</v>
      </c>
    </row>
    <row r="26" spans="1:13" s="5" customFormat="1" ht="21" x14ac:dyDescent="0.25">
      <c r="A26" s="7" t="s">
        <v>77</v>
      </c>
      <c r="C26" s="5">
        <v>122991918402</v>
      </c>
      <c r="E26" s="5">
        <v>0</v>
      </c>
      <c r="G26" s="5">
        <v>122991918402</v>
      </c>
      <c r="I26" s="5">
        <v>1055632432296</v>
      </c>
      <c r="K26" s="5">
        <v>0</v>
      </c>
      <c r="M26" s="5">
        <v>1055632432296</v>
      </c>
    </row>
    <row r="27" spans="1:13" s="5" customFormat="1" ht="21" x14ac:dyDescent="0.25">
      <c r="A27" s="7" t="s">
        <v>167</v>
      </c>
      <c r="C27" s="5">
        <v>0</v>
      </c>
      <c r="E27" s="5">
        <v>0</v>
      </c>
      <c r="G27" s="5">
        <v>0</v>
      </c>
      <c r="I27" s="5">
        <v>224315916066</v>
      </c>
      <c r="K27" s="5">
        <v>0</v>
      </c>
      <c r="M27" s="5">
        <v>224315916066</v>
      </c>
    </row>
    <row r="28" spans="1:13" s="5" customFormat="1" ht="21" x14ac:dyDescent="0.25">
      <c r="A28" s="7" t="s">
        <v>76</v>
      </c>
      <c r="C28" s="5">
        <v>161120980208</v>
      </c>
      <c r="E28" s="5">
        <v>0</v>
      </c>
      <c r="G28" s="5">
        <v>161120980208</v>
      </c>
      <c r="I28" s="5">
        <v>1368021737123</v>
      </c>
      <c r="K28" s="5">
        <v>0</v>
      </c>
      <c r="M28" s="5">
        <v>1368021737123</v>
      </c>
    </row>
    <row r="29" spans="1:13" s="5" customFormat="1" ht="21" x14ac:dyDescent="0.25">
      <c r="A29" s="7" t="s">
        <v>75</v>
      </c>
      <c r="C29" s="5">
        <v>37142086139</v>
      </c>
      <c r="E29" s="5">
        <v>0</v>
      </c>
      <c r="G29" s="5">
        <v>37142086139</v>
      </c>
      <c r="I29" s="5">
        <v>359847723627</v>
      </c>
      <c r="K29" s="5">
        <v>0</v>
      </c>
      <c r="M29" s="5">
        <v>359847723627</v>
      </c>
    </row>
    <row r="30" spans="1:13" s="5" customFormat="1" ht="21" x14ac:dyDescent="0.25">
      <c r="A30" s="7" t="s">
        <v>86</v>
      </c>
      <c r="C30" s="5">
        <v>16757774377</v>
      </c>
      <c r="E30" s="5">
        <v>0</v>
      </c>
      <c r="G30" s="5">
        <v>16757774377</v>
      </c>
      <c r="I30" s="5">
        <v>152707929525</v>
      </c>
      <c r="K30" s="5">
        <v>0</v>
      </c>
      <c r="M30" s="5">
        <v>152707929525</v>
      </c>
    </row>
    <row r="31" spans="1:13" s="5" customFormat="1" ht="21" x14ac:dyDescent="0.25">
      <c r="A31" s="7" t="s">
        <v>68</v>
      </c>
      <c r="C31" s="5">
        <v>47775198553</v>
      </c>
      <c r="E31" s="5">
        <v>0</v>
      </c>
      <c r="G31" s="5">
        <v>47775198553</v>
      </c>
      <c r="I31" s="5">
        <v>429908822201</v>
      </c>
      <c r="K31" s="5">
        <v>0</v>
      </c>
      <c r="M31" s="5">
        <v>429908822201</v>
      </c>
    </row>
    <row r="32" spans="1:13" s="5" customFormat="1" ht="21" x14ac:dyDescent="0.25">
      <c r="A32" s="7" t="s">
        <v>56</v>
      </c>
      <c r="C32" s="5">
        <v>18570602428</v>
      </c>
      <c r="E32" s="5">
        <v>0</v>
      </c>
      <c r="G32" s="5">
        <v>18570602428</v>
      </c>
      <c r="I32" s="5">
        <v>172453886013</v>
      </c>
      <c r="K32" s="5">
        <v>0</v>
      </c>
      <c r="M32" s="5">
        <v>172453886013</v>
      </c>
    </row>
    <row r="33" spans="1:13" s="5" customFormat="1" ht="21" x14ac:dyDescent="0.25">
      <c r="A33" s="7" t="s">
        <v>168</v>
      </c>
      <c r="C33" s="5">
        <v>0</v>
      </c>
      <c r="E33" s="5">
        <v>0</v>
      </c>
      <c r="G33" s="5">
        <v>0</v>
      </c>
      <c r="I33" s="5">
        <v>634351737592</v>
      </c>
      <c r="K33" s="5">
        <v>0</v>
      </c>
      <c r="M33" s="5">
        <v>634351737592</v>
      </c>
    </row>
    <row r="34" spans="1:13" s="5" customFormat="1" ht="21" x14ac:dyDescent="0.25">
      <c r="A34" s="7" t="s">
        <v>74</v>
      </c>
      <c r="C34" s="5">
        <v>60226917808</v>
      </c>
      <c r="E34" s="5">
        <v>0</v>
      </c>
      <c r="G34" s="5">
        <v>60226917808</v>
      </c>
      <c r="I34" s="5">
        <v>521521492927</v>
      </c>
      <c r="K34" s="5">
        <v>0</v>
      </c>
      <c r="M34" s="5">
        <v>521521492927</v>
      </c>
    </row>
    <row r="35" spans="1:13" s="5" customFormat="1" ht="21" x14ac:dyDescent="0.25">
      <c r="A35" s="7" t="s">
        <v>85</v>
      </c>
      <c r="C35" s="5">
        <v>8561809298</v>
      </c>
      <c r="E35" s="5">
        <v>0</v>
      </c>
      <c r="G35" s="5">
        <v>8561809298</v>
      </c>
      <c r="I35" s="5">
        <v>77606064728</v>
      </c>
      <c r="K35" s="5">
        <v>0</v>
      </c>
      <c r="M35" s="5">
        <v>77606064728</v>
      </c>
    </row>
    <row r="36" spans="1:13" s="5" customFormat="1" ht="21" x14ac:dyDescent="0.25">
      <c r="A36" s="7" t="s">
        <v>46</v>
      </c>
      <c r="C36" s="5">
        <v>28277149453</v>
      </c>
      <c r="E36" s="5">
        <v>0</v>
      </c>
      <c r="G36" s="5">
        <v>28277149453</v>
      </c>
      <c r="I36" s="5">
        <v>248396281156</v>
      </c>
      <c r="K36" s="5">
        <v>0</v>
      </c>
      <c r="M36" s="5">
        <v>248396281156</v>
      </c>
    </row>
    <row r="37" spans="1:13" s="5" customFormat="1" ht="21" x14ac:dyDescent="0.25">
      <c r="A37" s="7" t="s">
        <v>73</v>
      </c>
      <c r="C37" s="5">
        <v>111017649857</v>
      </c>
      <c r="E37" s="5">
        <v>0</v>
      </c>
      <c r="G37" s="5">
        <v>111017649857</v>
      </c>
      <c r="I37" s="5">
        <v>266483734937</v>
      </c>
      <c r="K37" s="5">
        <v>0</v>
      </c>
      <c r="M37" s="5">
        <v>266483734937</v>
      </c>
    </row>
    <row r="38" spans="1:13" s="5" customFormat="1" ht="21" x14ac:dyDescent="0.25">
      <c r="A38" s="7" t="s">
        <v>60</v>
      </c>
      <c r="C38" s="5">
        <v>77635031552</v>
      </c>
      <c r="E38" s="5">
        <v>0</v>
      </c>
      <c r="G38" s="5">
        <v>77635031552</v>
      </c>
      <c r="I38" s="5">
        <v>682664046071</v>
      </c>
      <c r="K38" s="5">
        <v>0</v>
      </c>
      <c r="M38" s="5">
        <v>682664046071</v>
      </c>
    </row>
    <row r="39" spans="1:13" s="5" customFormat="1" ht="21" x14ac:dyDescent="0.25">
      <c r="A39" s="7" t="s">
        <v>55</v>
      </c>
      <c r="C39" s="5">
        <v>55415356476</v>
      </c>
      <c r="E39" s="5">
        <v>0</v>
      </c>
      <c r="G39" s="5">
        <v>55415356476</v>
      </c>
      <c r="I39" s="5">
        <v>517821575877</v>
      </c>
      <c r="K39" s="5">
        <v>0</v>
      </c>
      <c r="M39" s="5">
        <v>517821575877</v>
      </c>
    </row>
    <row r="40" spans="1:13" s="5" customFormat="1" ht="21" x14ac:dyDescent="0.25">
      <c r="A40" s="7" t="s">
        <v>93</v>
      </c>
      <c r="C40" s="5">
        <v>82893438518</v>
      </c>
      <c r="E40" s="5">
        <v>0</v>
      </c>
      <c r="G40" s="5">
        <v>82893438518</v>
      </c>
      <c r="I40" s="5">
        <v>82893438518</v>
      </c>
      <c r="K40" s="5">
        <v>0</v>
      </c>
      <c r="M40" s="5">
        <v>82893438518</v>
      </c>
    </row>
    <row r="41" spans="1:13" s="5" customFormat="1" ht="21" x14ac:dyDescent="0.25">
      <c r="A41" s="7" t="s">
        <v>72</v>
      </c>
      <c r="C41" s="5">
        <v>183952470341</v>
      </c>
      <c r="E41" s="5">
        <v>0</v>
      </c>
      <c r="G41" s="5">
        <v>183952470341</v>
      </c>
      <c r="I41" s="5">
        <v>220407667259</v>
      </c>
      <c r="K41" s="5">
        <v>0</v>
      </c>
      <c r="M41" s="5">
        <v>220407667259</v>
      </c>
    </row>
    <row r="42" spans="1:13" s="5" customFormat="1" ht="21" x14ac:dyDescent="0.25">
      <c r="A42" s="7" t="s">
        <v>66</v>
      </c>
      <c r="C42" s="5">
        <v>19018237621</v>
      </c>
      <c r="E42" s="5">
        <v>0</v>
      </c>
      <c r="G42" s="5">
        <v>19018237621</v>
      </c>
      <c r="I42" s="5">
        <v>172233866649</v>
      </c>
      <c r="K42" s="5">
        <v>0</v>
      </c>
      <c r="M42" s="5">
        <v>172233866649</v>
      </c>
    </row>
    <row r="43" spans="1:13" s="5" customFormat="1" ht="21" x14ac:dyDescent="0.25">
      <c r="A43" s="7" t="s">
        <v>71</v>
      </c>
      <c r="C43" s="5">
        <v>234551235979</v>
      </c>
      <c r="E43" s="5">
        <v>0</v>
      </c>
      <c r="G43" s="5">
        <v>234551235979</v>
      </c>
      <c r="I43" s="5">
        <v>967183435823</v>
      </c>
      <c r="K43" s="5">
        <v>0</v>
      </c>
      <c r="M43" s="5">
        <v>967183435823</v>
      </c>
    </row>
    <row r="44" spans="1:13" s="5" customFormat="1" ht="21" x14ac:dyDescent="0.25">
      <c r="A44" s="7" t="s">
        <v>59</v>
      </c>
      <c r="C44" s="5">
        <v>38931845467</v>
      </c>
      <c r="E44" s="5">
        <v>0</v>
      </c>
      <c r="G44" s="5">
        <v>38931845467</v>
      </c>
      <c r="I44" s="5">
        <v>344656841548</v>
      </c>
      <c r="K44" s="5">
        <v>0</v>
      </c>
      <c r="M44" s="5">
        <v>344656841548</v>
      </c>
    </row>
    <row r="45" spans="1:13" s="5" customFormat="1" ht="21" x14ac:dyDescent="0.25">
      <c r="A45" s="7" t="s">
        <v>169</v>
      </c>
      <c r="C45" s="5">
        <v>0</v>
      </c>
      <c r="E45" s="5">
        <v>0</v>
      </c>
      <c r="G45" s="5">
        <v>0</v>
      </c>
      <c r="I45" s="5">
        <v>19547877506</v>
      </c>
      <c r="K45" s="5">
        <v>0</v>
      </c>
      <c r="M45" s="5">
        <v>19547877506</v>
      </c>
    </row>
    <row r="46" spans="1:13" s="5" customFormat="1" ht="21" x14ac:dyDescent="0.25">
      <c r="A46" s="7" t="s">
        <v>92</v>
      </c>
      <c r="C46" s="5">
        <v>116319189960</v>
      </c>
      <c r="E46" s="5">
        <v>0</v>
      </c>
      <c r="G46" s="5">
        <v>116319189960</v>
      </c>
      <c r="I46" s="5">
        <v>116319189960</v>
      </c>
      <c r="K46" s="5">
        <v>0</v>
      </c>
      <c r="M46" s="5">
        <v>116319189960</v>
      </c>
    </row>
    <row r="47" spans="1:13" s="5" customFormat="1" ht="21" x14ac:dyDescent="0.25">
      <c r="A47" s="7" t="s">
        <v>70</v>
      </c>
      <c r="C47" s="5">
        <v>804774107</v>
      </c>
      <c r="E47" s="5">
        <v>0</v>
      </c>
      <c r="G47" s="5">
        <v>804774107</v>
      </c>
      <c r="I47" s="5">
        <v>18942836497</v>
      </c>
      <c r="K47" s="5">
        <v>0</v>
      </c>
      <c r="M47" s="5">
        <v>18942836497</v>
      </c>
    </row>
    <row r="48" spans="1:13" s="5" customFormat="1" ht="21" x14ac:dyDescent="0.25">
      <c r="A48" s="7" t="s">
        <v>170</v>
      </c>
      <c r="C48" s="5">
        <v>0</v>
      </c>
      <c r="E48" s="5">
        <v>0</v>
      </c>
      <c r="G48" s="5">
        <v>0</v>
      </c>
      <c r="I48" s="5">
        <v>388579325214</v>
      </c>
      <c r="K48" s="5">
        <v>0</v>
      </c>
      <c r="M48" s="5">
        <v>388579325214</v>
      </c>
    </row>
    <row r="49" spans="1:13" s="5" customFormat="1" ht="21" x14ac:dyDescent="0.25">
      <c r="A49" s="7" t="s">
        <v>61</v>
      </c>
      <c r="C49" s="5">
        <v>15082335605</v>
      </c>
      <c r="E49" s="5">
        <v>0</v>
      </c>
      <c r="G49" s="5">
        <v>15082335605</v>
      </c>
      <c r="I49" s="5">
        <v>134754404407</v>
      </c>
      <c r="K49" s="5">
        <v>0</v>
      </c>
      <c r="M49" s="5">
        <v>134754404407</v>
      </c>
    </row>
    <row r="50" spans="1:13" s="5" customFormat="1" ht="21" x14ac:dyDescent="0.25">
      <c r="A50" s="7" t="s">
        <v>171</v>
      </c>
      <c r="C50" s="5">
        <v>0</v>
      </c>
      <c r="E50" s="5">
        <v>0</v>
      </c>
      <c r="G50" s="5">
        <v>0</v>
      </c>
      <c r="I50" s="5">
        <v>1465995850</v>
      </c>
      <c r="K50" s="5">
        <v>0</v>
      </c>
      <c r="M50" s="5">
        <v>1465995850</v>
      </c>
    </row>
    <row r="51" spans="1:13" s="5" customFormat="1" ht="21" x14ac:dyDescent="0.25">
      <c r="A51" s="7" t="s">
        <v>58</v>
      </c>
      <c r="C51" s="5">
        <v>14828697734</v>
      </c>
      <c r="E51" s="5">
        <v>0</v>
      </c>
      <c r="G51" s="5">
        <v>14828697734</v>
      </c>
      <c r="I51" s="5">
        <v>134757377452</v>
      </c>
      <c r="K51" s="5">
        <v>0</v>
      </c>
      <c r="M51" s="5">
        <v>134757377452</v>
      </c>
    </row>
    <row r="52" spans="1:13" s="5" customFormat="1" ht="21.75" thickBot="1" x14ac:dyDescent="0.3">
      <c r="A52" s="7" t="s">
        <v>54</v>
      </c>
      <c r="C52" s="5">
        <v>39004566598</v>
      </c>
      <c r="E52" s="5">
        <v>0</v>
      </c>
      <c r="G52" s="5">
        <v>39004566598</v>
      </c>
      <c r="I52" s="5">
        <v>340264635692</v>
      </c>
      <c r="K52" s="5">
        <v>0</v>
      </c>
      <c r="M52" s="5">
        <v>340264635692</v>
      </c>
    </row>
    <row r="53" spans="1:13" s="5" customFormat="1" ht="21.75" thickBot="1" x14ac:dyDescent="0.3">
      <c r="A53" s="7" t="s">
        <v>26</v>
      </c>
      <c r="C53" s="6">
        <f>SUM(C8:C52)</f>
        <v>3035515393705</v>
      </c>
      <c r="D53" s="7"/>
      <c r="E53" s="6">
        <f>SUM(E8:E52)</f>
        <v>0</v>
      </c>
      <c r="F53" s="7"/>
      <c r="G53" s="6">
        <f>SUM(G8:G52)</f>
        <v>3035515393705</v>
      </c>
      <c r="H53" s="7"/>
      <c r="I53" s="6">
        <f>SUM(I8:I52)</f>
        <v>18629205869220</v>
      </c>
      <c r="J53" s="7"/>
      <c r="K53" s="6">
        <f>SUM(K8:K52)</f>
        <v>0</v>
      </c>
      <c r="L53" s="7"/>
      <c r="M53" s="6">
        <f>SUM(M8:M52)</f>
        <v>18629205869220</v>
      </c>
    </row>
  </sheetData>
  <mergeCells count="13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  <mergeCell ref="A6:B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EA284-2A25-4488-A4AF-C73AF85FC1E7}">
  <dimension ref="A2:M236"/>
  <sheetViews>
    <sheetView rightToLeft="1" topLeftCell="A210" workbookViewId="0">
      <selection activeCell="O21" sqref="B20:O21"/>
    </sheetView>
  </sheetViews>
  <sheetFormatPr defaultRowHeight="18.75" x14ac:dyDescent="0.25"/>
  <cols>
    <col min="1" max="1" width="33.42578125" style="5" bestFit="1" customWidth="1"/>
    <col min="2" max="2" width="1" style="5" customWidth="1"/>
    <col min="3" max="3" width="23" style="5" customWidth="1"/>
    <col min="4" max="4" width="1" style="5" customWidth="1"/>
    <col min="5" max="5" width="23" style="5" customWidth="1"/>
    <col min="6" max="6" width="1" style="5" customWidth="1"/>
    <col min="7" max="7" width="23" style="5" customWidth="1"/>
    <col min="8" max="8" width="1" style="5" customWidth="1"/>
    <col min="9" max="9" width="23" style="5" customWidth="1"/>
    <col min="10" max="10" width="1" style="5" customWidth="1"/>
    <col min="11" max="11" width="23" style="5" customWidth="1"/>
    <col min="12" max="12" width="1" style="5" customWidth="1"/>
    <col min="13" max="13" width="23" style="5" customWidth="1"/>
    <col min="14" max="14" width="1" style="5" customWidth="1"/>
    <col min="15" max="15" width="9.140625" style="5" customWidth="1"/>
    <col min="16" max="16384" width="9.140625" style="5"/>
  </cols>
  <sheetData>
    <row r="2" spans="1:13" s="5" customFormat="1" ht="26.25" x14ac:dyDescent="0.25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  <c r="M2" s="9" t="s">
        <v>0</v>
      </c>
    </row>
    <row r="3" spans="1:13" s="5" customFormat="1" ht="26.25" x14ac:dyDescent="0.25">
      <c r="A3" s="9" t="s">
        <v>155</v>
      </c>
      <c r="B3" s="9" t="s">
        <v>155</v>
      </c>
      <c r="C3" s="9" t="s">
        <v>155</v>
      </c>
      <c r="D3" s="9" t="s">
        <v>155</v>
      </c>
      <c r="E3" s="9" t="s">
        <v>155</v>
      </c>
      <c r="F3" s="9" t="s">
        <v>155</v>
      </c>
      <c r="G3" s="9" t="s">
        <v>155</v>
      </c>
      <c r="H3" s="9" t="s">
        <v>155</v>
      </c>
      <c r="I3" s="9" t="s">
        <v>155</v>
      </c>
      <c r="J3" s="9" t="s">
        <v>155</v>
      </c>
      <c r="K3" s="9" t="s">
        <v>155</v>
      </c>
      <c r="L3" s="9" t="s">
        <v>155</v>
      </c>
      <c r="M3" s="9" t="s">
        <v>155</v>
      </c>
    </row>
    <row r="4" spans="1:13" s="5" customFormat="1" ht="26.25" x14ac:dyDescent="0.25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  <c r="L4" s="9" t="s">
        <v>2</v>
      </c>
      <c r="M4" s="9" t="s">
        <v>2</v>
      </c>
    </row>
    <row r="6" spans="1:13" s="5" customFormat="1" ht="27" thickBot="1" x14ac:dyDescent="0.3">
      <c r="A6" s="4" t="s">
        <v>156</v>
      </c>
      <c r="C6" s="8" t="s">
        <v>157</v>
      </c>
      <c r="D6" s="8" t="s">
        <v>157</v>
      </c>
      <c r="E6" s="8" t="s">
        <v>157</v>
      </c>
      <c r="F6" s="8" t="s">
        <v>157</v>
      </c>
      <c r="G6" s="8" t="s">
        <v>157</v>
      </c>
      <c r="I6" s="8" t="s">
        <v>158</v>
      </c>
      <c r="J6" s="8" t="s">
        <v>158</v>
      </c>
      <c r="K6" s="8" t="s">
        <v>158</v>
      </c>
      <c r="L6" s="8" t="s">
        <v>158</v>
      </c>
      <c r="M6" s="8" t="s">
        <v>158</v>
      </c>
    </row>
    <row r="7" spans="1:13" s="5" customFormat="1" ht="27" thickBot="1" x14ac:dyDescent="0.3">
      <c r="A7" s="4" t="s">
        <v>159</v>
      </c>
      <c r="C7" s="4" t="s">
        <v>160</v>
      </c>
      <c r="E7" s="4" t="s">
        <v>161</v>
      </c>
      <c r="G7" s="4" t="s">
        <v>162</v>
      </c>
      <c r="I7" s="4" t="s">
        <v>160</v>
      </c>
      <c r="K7" s="4" t="s">
        <v>161</v>
      </c>
      <c r="M7" s="4" t="s">
        <v>162</v>
      </c>
    </row>
    <row r="8" spans="1:13" s="5" customFormat="1" ht="21" x14ac:dyDescent="0.25">
      <c r="A8" s="7" t="s">
        <v>135</v>
      </c>
      <c r="C8" s="5">
        <v>4014</v>
      </c>
      <c r="E8" s="5">
        <v>0</v>
      </c>
      <c r="G8" s="5">
        <f>+C8-E8</f>
        <v>4014</v>
      </c>
      <c r="I8" s="5">
        <v>102487</v>
      </c>
      <c r="K8" s="5">
        <v>0</v>
      </c>
      <c r="M8" s="5">
        <f>+I8-K8</f>
        <v>102487</v>
      </c>
    </row>
    <row r="9" spans="1:13" s="5" customFormat="1" ht="21" x14ac:dyDescent="0.25">
      <c r="A9" s="7" t="s">
        <v>136</v>
      </c>
      <c r="C9" s="5">
        <v>2422259117</v>
      </c>
      <c r="E9" s="5">
        <v>0</v>
      </c>
      <c r="G9" s="5">
        <f t="shared" ref="G9:G72" si="0">+C9-E9</f>
        <v>2422259117</v>
      </c>
      <c r="I9" s="5">
        <v>24796435260</v>
      </c>
      <c r="K9" s="5">
        <v>0</v>
      </c>
      <c r="M9" s="5">
        <f t="shared" ref="M9:M72" si="1">+I9-K9</f>
        <v>24796435260</v>
      </c>
    </row>
    <row r="10" spans="1:13" s="5" customFormat="1" ht="21" x14ac:dyDescent="0.25">
      <c r="A10" s="7" t="s">
        <v>138</v>
      </c>
      <c r="C10" s="5">
        <v>39608</v>
      </c>
      <c r="E10" s="5">
        <v>0</v>
      </c>
      <c r="G10" s="5">
        <f t="shared" si="0"/>
        <v>39608</v>
      </c>
      <c r="I10" s="5">
        <v>191026</v>
      </c>
      <c r="K10" s="5">
        <v>0</v>
      </c>
      <c r="M10" s="5">
        <f t="shared" si="1"/>
        <v>191026</v>
      </c>
    </row>
    <row r="11" spans="1:13" s="5" customFormat="1" ht="21" x14ac:dyDescent="0.25">
      <c r="A11" s="7" t="s">
        <v>139</v>
      </c>
      <c r="C11" s="5">
        <v>0</v>
      </c>
      <c r="E11" s="5">
        <v>0</v>
      </c>
      <c r="G11" s="5">
        <f t="shared" si="0"/>
        <v>0</v>
      </c>
      <c r="I11" s="5">
        <v>140945</v>
      </c>
      <c r="K11" s="5">
        <v>0</v>
      </c>
      <c r="M11" s="5">
        <f t="shared" si="1"/>
        <v>140945</v>
      </c>
    </row>
    <row r="12" spans="1:13" s="5" customFormat="1" ht="21" x14ac:dyDescent="0.25">
      <c r="A12" s="7" t="s">
        <v>172</v>
      </c>
      <c r="C12" s="5">
        <v>0</v>
      </c>
      <c r="E12" s="5">
        <v>0</v>
      </c>
      <c r="G12" s="5">
        <f t="shared" si="0"/>
        <v>0</v>
      </c>
      <c r="I12" s="5">
        <v>6066381</v>
      </c>
      <c r="K12" s="5">
        <v>0</v>
      </c>
      <c r="M12" s="5">
        <f t="shared" si="1"/>
        <v>6066381</v>
      </c>
    </row>
    <row r="13" spans="1:13" s="5" customFormat="1" ht="21" x14ac:dyDescent="0.25">
      <c r="A13" s="7" t="s">
        <v>173</v>
      </c>
      <c r="C13" s="5">
        <v>0</v>
      </c>
      <c r="E13" s="5">
        <v>0</v>
      </c>
      <c r="G13" s="5">
        <f t="shared" si="0"/>
        <v>0</v>
      </c>
      <c r="I13" s="5">
        <v>13204</v>
      </c>
      <c r="K13" s="5">
        <v>0</v>
      </c>
      <c r="M13" s="5">
        <f t="shared" si="1"/>
        <v>13204</v>
      </c>
    </row>
    <row r="14" spans="1:13" s="5" customFormat="1" ht="21" x14ac:dyDescent="0.25">
      <c r="A14" s="7" t="s">
        <v>140</v>
      </c>
      <c r="C14" s="5">
        <v>40043</v>
      </c>
      <c r="E14" s="5">
        <v>0</v>
      </c>
      <c r="G14" s="5">
        <f t="shared" si="0"/>
        <v>40043</v>
      </c>
      <c r="I14" s="5">
        <v>234469</v>
      </c>
      <c r="K14" s="5">
        <v>0</v>
      </c>
      <c r="M14" s="5">
        <f t="shared" si="1"/>
        <v>234469</v>
      </c>
    </row>
    <row r="15" spans="1:13" s="5" customFormat="1" ht="21" x14ac:dyDescent="0.25">
      <c r="A15" s="7" t="s">
        <v>135</v>
      </c>
      <c r="C15" s="5">
        <v>0</v>
      </c>
      <c r="E15" s="5">
        <v>0</v>
      </c>
      <c r="G15" s="5">
        <f t="shared" si="0"/>
        <v>0</v>
      </c>
      <c r="I15" s="5">
        <v>19178088</v>
      </c>
      <c r="K15" s="5">
        <v>0</v>
      </c>
      <c r="M15" s="5">
        <f t="shared" si="1"/>
        <v>19178088</v>
      </c>
    </row>
    <row r="16" spans="1:13" s="5" customFormat="1" ht="21" x14ac:dyDescent="0.25">
      <c r="A16" s="7" t="s">
        <v>172</v>
      </c>
      <c r="C16" s="5">
        <v>0</v>
      </c>
      <c r="E16" s="5">
        <v>0</v>
      </c>
      <c r="G16" s="5">
        <f t="shared" si="0"/>
        <v>0</v>
      </c>
      <c r="I16" s="5">
        <v>35829561</v>
      </c>
      <c r="K16" s="5">
        <v>0</v>
      </c>
      <c r="M16" s="5">
        <f t="shared" si="1"/>
        <v>35829561</v>
      </c>
    </row>
    <row r="17" spans="1:13" s="5" customFormat="1" ht="21" x14ac:dyDescent="0.25">
      <c r="A17" s="7" t="s">
        <v>172</v>
      </c>
      <c r="C17" s="5">
        <v>0</v>
      </c>
      <c r="E17" s="5">
        <v>0</v>
      </c>
      <c r="G17" s="5">
        <f t="shared" si="0"/>
        <v>0</v>
      </c>
      <c r="I17" s="5">
        <v>130679951</v>
      </c>
      <c r="K17" s="5">
        <v>0</v>
      </c>
      <c r="M17" s="5">
        <f t="shared" si="1"/>
        <v>130679951</v>
      </c>
    </row>
    <row r="18" spans="1:13" s="5" customFormat="1" ht="21" x14ac:dyDescent="0.25">
      <c r="A18" s="7" t="s">
        <v>172</v>
      </c>
      <c r="C18" s="5">
        <v>0</v>
      </c>
      <c r="E18" s="5">
        <v>0</v>
      </c>
      <c r="G18" s="5">
        <f t="shared" si="0"/>
        <v>0</v>
      </c>
      <c r="I18" s="5">
        <v>224456086</v>
      </c>
      <c r="K18" s="5">
        <v>0</v>
      </c>
      <c r="M18" s="5">
        <f t="shared" si="1"/>
        <v>224456086</v>
      </c>
    </row>
    <row r="19" spans="1:13" s="5" customFormat="1" ht="21" x14ac:dyDescent="0.25">
      <c r="A19" s="7" t="s">
        <v>172</v>
      </c>
      <c r="C19" s="5">
        <v>0</v>
      </c>
      <c r="E19" s="5">
        <v>0</v>
      </c>
      <c r="G19" s="5">
        <f t="shared" si="0"/>
        <v>0</v>
      </c>
      <c r="I19" s="5">
        <v>408216868</v>
      </c>
      <c r="K19" s="5">
        <v>0</v>
      </c>
      <c r="M19" s="5">
        <f t="shared" si="1"/>
        <v>408216868</v>
      </c>
    </row>
    <row r="20" spans="1:13" s="5" customFormat="1" ht="21" x14ac:dyDescent="0.25">
      <c r="A20" s="7" t="s">
        <v>172</v>
      </c>
      <c r="C20" s="5">
        <v>0</v>
      </c>
      <c r="E20" s="5">
        <v>0</v>
      </c>
      <c r="G20" s="5">
        <f t="shared" si="0"/>
        <v>0</v>
      </c>
      <c r="I20" s="5">
        <v>995265585</v>
      </c>
      <c r="K20" s="5">
        <v>0</v>
      </c>
      <c r="M20" s="5">
        <f t="shared" si="1"/>
        <v>995265585</v>
      </c>
    </row>
    <row r="21" spans="1:13" s="5" customFormat="1" ht="21" x14ac:dyDescent="0.25">
      <c r="A21" s="7" t="s">
        <v>172</v>
      </c>
      <c r="C21" s="5">
        <v>0</v>
      </c>
      <c r="E21" s="5">
        <v>0</v>
      </c>
      <c r="G21" s="5">
        <f t="shared" si="0"/>
        <v>0</v>
      </c>
      <c r="I21" s="5">
        <v>195261629</v>
      </c>
      <c r="K21" s="5">
        <v>0</v>
      </c>
      <c r="M21" s="5">
        <f t="shared" si="1"/>
        <v>195261629</v>
      </c>
    </row>
    <row r="22" spans="1:13" s="5" customFormat="1" ht="21" x14ac:dyDescent="0.25">
      <c r="A22" s="7" t="s">
        <v>172</v>
      </c>
      <c r="C22" s="5">
        <v>0</v>
      </c>
      <c r="E22" s="5">
        <v>0</v>
      </c>
      <c r="G22" s="5">
        <f t="shared" si="0"/>
        <v>0</v>
      </c>
      <c r="I22" s="5">
        <v>578201911</v>
      </c>
      <c r="K22" s="5">
        <v>0</v>
      </c>
      <c r="M22" s="5">
        <f t="shared" si="1"/>
        <v>578201911</v>
      </c>
    </row>
    <row r="23" spans="1:13" s="5" customFormat="1" ht="21" x14ac:dyDescent="0.25">
      <c r="A23" s="7" t="s">
        <v>135</v>
      </c>
      <c r="C23" s="5">
        <v>0</v>
      </c>
      <c r="E23" s="5">
        <v>0</v>
      </c>
      <c r="G23" s="5">
        <f t="shared" si="0"/>
        <v>0</v>
      </c>
      <c r="I23" s="5">
        <v>71232883</v>
      </c>
      <c r="K23" s="5">
        <v>0</v>
      </c>
      <c r="M23" s="5">
        <f t="shared" si="1"/>
        <v>71232883</v>
      </c>
    </row>
    <row r="24" spans="1:13" s="5" customFormat="1" ht="21" x14ac:dyDescent="0.25">
      <c r="A24" s="7" t="s">
        <v>141</v>
      </c>
      <c r="C24" s="5">
        <v>22876</v>
      </c>
      <c r="E24" s="5">
        <v>0</v>
      </c>
      <c r="G24" s="5">
        <f t="shared" si="0"/>
        <v>22876</v>
      </c>
      <c r="I24" s="5">
        <v>145660</v>
      </c>
      <c r="K24" s="5">
        <v>0</v>
      </c>
      <c r="M24" s="5">
        <f t="shared" si="1"/>
        <v>145660</v>
      </c>
    </row>
    <row r="25" spans="1:13" s="5" customFormat="1" ht="21" x14ac:dyDescent="0.25">
      <c r="A25" s="7" t="s">
        <v>141</v>
      </c>
      <c r="C25" s="5">
        <v>0</v>
      </c>
      <c r="E25" s="5">
        <v>0</v>
      </c>
      <c r="G25" s="5">
        <f t="shared" si="0"/>
        <v>0</v>
      </c>
      <c r="I25" s="5">
        <v>21</v>
      </c>
      <c r="K25" s="5">
        <v>0</v>
      </c>
      <c r="M25" s="5">
        <f t="shared" si="1"/>
        <v>21</v>
      </c>
    </row>
    <row r="26" spans="1:13" s="5" customFormat="1" ht="21" x14ac:dyDescent="0.25">
      <c r="A26" s="7" t="s">
        <v>174</v>
      </c>
      <c r="C26" s="5">
        <v>0</v>
      </c>
      <c r="E26" s="5">
        <v>0</v>
      </c>
      <c r="G26" s="5">
        <f t="shared" si="0"/>
        <v>0</v>
      </c>
      <c r="I26" s="5">
        <v>56097480234</v>
      </c>
      <c r="K26" s="5">
        <v>185306953</v>
      </c>
      <c r="M26" s="5">
        <f t="shared" si="1"/>
        <v>55912173281</v>
      </c>
    </row>
    <row r="27" spans="1:13" s="5" customFormat="1" ht="21" x14ac:dyDescent="0.25">
      <c r="A27" s="7" t="s">
        <v>142</v>
      </c>
      <c r="C27" s="5">
        <v>40118</v>
      </c>
      <c r="E27" s="5">
        <v>0</v>
      </c>
      <c r="G27" s="5">
        <f t="shared" si="0"/>
        <v>40118</v>
      </c>
      <c r="I27" s="5">
        <v>188892</v>
      </c>
      <c r="K27" s="5">
        <v>0</v>
      </c>
      <c r="M27" s="5">
        <f t="shared" si="1"/>
        <v>188892</v>
      </c>
    </row>
    <row r="28" spans="1:13" s="5" customFormat="1" ht="21" x14ac:dyDescent="0.25">
      <c r="A28" s="7" t="s">
        <v>135</v>
      </c>
      <c r="C28" s="5">
        <v>0</v>
      </c>
      <c r="E28" s="5">
        <v>0</v>
      </c>
      <c r="G28" s="5">
        <f t="shared" si="0"/>
        <v>0</v>
      </c>
      <c r="I28" s="5">
        <v>50109589056</v>
      </c>
      <c r="K28" s="5">
        <v>0</v>
      </c>
      <c r="M28" s="5">
        <f t="shared" si="1"/>
        <v>50109589056</v>
      </c>
    </row>
    <row r="29" spans="1:13" s="5" customFormat="1" ht="21" x14ac:dyDescent="0.25">
      <c r="A29" s="7" t="s">
        <v>135</v>
      </c>
      <c r="C29" s="5">
        <v>0</v>
      </c>
      <c r="E29" s="5">
        <v>0</v>
      </c>
      <c r="G29" s="5">
        <f t="shared" si="0"/>
        <v>0</v>
      </c>
      <c r="I29" s="5">
        <v>95208219178</v>
      </c>
      <c r="K29" s="5">
        <v>0</v>
      </c>
      <c r="M29" s="5">
        <f t="shared" si="1"/>
        <v>95208219178</v>
      </c>
    </row>
    <row r="30" spans="1:13" s="5" customFormat="1" ht="21" x14ac:dyDescent="0.25">
      <c r="A30" s="7" t="s">
        <v>135</v>
      </c>
      <c r="C30" s="5">
        <v>0</v>
      </c>
      <c r="E30" s="5">
        <v>0</v>
      </c>
      <c r="G30" s="5">
        <f t="shared" si="0"/>
        <v>0</v>
      </c>
      <c r="I30" s="5">
        <v>11775753433</v>
      </c>
      <c r="K30" s="5">
        <v>0</v>
      </c>
      <c r="M30" s="5">
        <f t="shared" si="1"/>
        <v>11775753433</v>
      </c>
    </row>
    <row r="31" spans="1:13" s="5" customFormat="1" ht="21" x14ac:dyDescent="0.25">
      <c r="A31" s="7" t="s">
        <v>173</v>
      </c>
      <c r="C31" s="5">
        <v>0</v>
      </c>
      <c r="E31" s="5">
        <v>0</v>
      </c>
      <c r="G31" s="5">
        <f t="shared" si="0"/>
        <v>0</v>
      </c>
      <c r="I31" s="5">
        <v>71044</v>
      </c>
      <c r="K31" s="5">
        <v>0</v>
      </c>
      <c r="M31" s="5">
        <f t="shared" si="1"/>
        <v>71044</v>
      </c>
    </row>
    <row r="32" spans="1:13" s="5" customFormat="1" ht="21" x14ac:dyDescent="0.25">
      <c r="A32" s="7" t="s">
        <v>135</v>
      </c>
      <c r="C32" s="5">
        <v>0</v>
      </c>
      <c r="E32" s="5">
        <v>0</v>
      </c>
      <c r="G32" s="5">
        <f t="shared" si="0"/>
        <v>0</v>
      </c>
      <c r="I32" s="5">
        <v>116356164400</v>
      </c>
      <c r="K32" s="5">
        <v>0</v>
      </c>
      <c r="M32" s="5">
        <f t="shared" si="1"/>
        <v>116356164400</v>
      </c>
    </row>
    <row r="33" spans="1:13" s="5" customFormat="1" ht="21" x14ac:dyDescent="0.25">
      <c r="A33" s="7" t="s">
        <v>135</v>
      </c>
      <c r="C33" s="5">
        <v>0</v>
      </c>
      <c r="E33" s="5">
        <v>0</v>
      </c>
      <c r="G33" s="5">
        <f t="shared" si="0"/>
        <v>0</v>
      </c>
      <c r="I33" s="5">
        <v>60131506856</v>
      </c>
      <c r="K33" s="5">
        <v>0</v>
      </c>
      <c r="M33" s="5">
        <f t="shared" si="1"/>
        <v>60131506856</v>
      </c>
    </row>
    <row r="34" spans="1:13" s="5" customFormat="1" ht="21" x14ac:dyDescent="0.25">
      <c r="A34" s="7" t="s">
        <v>175</v>
      </c>
      <c r="C34" s="5">
        <v>0</v>
      </c>
      <c r="E34" s="5">
        <v>0</v>
      </c>
      <c r="G34" s="5">
        <f t="shared" si="0"/>
        <v>0</v>
      </c>
      <c r="I34" s="5">
        <v>26371452862</v>
      </c>
      <c r="K34" s="5">
        <v>0</v>
      </c>
      <c r="M34" s="5">
        <f t="shared" si="1"/>
        <v>26371452862</v>
      </c>
    </row>
    <row r="35" spans="1:13" s="5" customFormat="1" ht="21" x14ac:dyDescent="0.25">
      <c r="A35" s="7" t="s">
        <v>176</v>
      </c>
      <c r="C35" s="5">
        <v>0</v>
      </c>
      <c r="E35" s="5">
        <v>0</v>
      </c>
      <c r="G35" s="5">
        <f t="shared" si="0"/>
        <v>0</v>
      </c>
      <c r="I35" s="5">
        <v>62544376141</v>
      </c>
      <c r="K35" s="5">
        <v>0</v>
      </c>
      <c r="M35" s="5">
        <f t="shared" si="1"/>
        <v>62544376141</v>
      </c>
    </row>
    <row r="36" spans="1:13" s="5" customFormat="1" ht="21" x14ac:dyDescent="0.25">
      <c r="A36" s="7" t="s">
        <v>135</v>
      </c>
      <c r="C36" s="5">
        <v>0</v>
      </c>
      <c r="E36" s="5">
        <v>0</v>
      </c>
      <c r="G36" s="5">
        <f t="shared" si="0"/>
        <v>0</v>
      </c>
      <c r="I36" s="5">
        <v>100219178108</v>
      </c>
      <c r="K36" s="5">
        <v>0</v>
      </c>
      <c r="M36" s="5">
        <f t="shared" si="1"/>
        <v>100219178108</v>
      </c>
    </row>
    <row r="37" spans="1:13" s="5" customFormat="1" ht="21" x14ac:dyDescent="0.25">
      <c r="A37" s="7" t="s">
        <v>137</v>
      </c>
      <c r="C37" s="5">
        <v>0</v>
      </c>
      <c r="E37" s="5">
        <v>0</v>
      </c>
      <c r="G37" s="5">
        <f t="shared" si="0"/>
        <v>0</v>
      </c>
      <c r="I37" s="5">
        <v>44334466553</v>
      </c>
      <c r="K37" s="5">
        <v>121405702</v>
      </c>
      <c r="M37" s="5">
        <f t="shared" si="1"/>
        <v>44213060851</v>
      </c>
    </row>
    <row r="38" spans="1:13" s="5" customFormat="1" ht="21" x14ac:dyDescent="0.25">
      <c r="A38" s="7" t="s">
        <v>177</v>
      </c>
      <c r="C38" s="5">
        <v>0</v>
      </c>
      <c r="E38" s="5">
        <v>0</v>
      </c>
      <c r="G38" s="5">
        <f t="shared" si="0"/>
        <v>0</v>
      </c>
      <c r="I38" s="5">
        <v>3386301380</v>
      </c>
      <c r="K38" s="5">
        <v>0</v>
      </c>
      <c r="M38" s="5">
        <f t="shared" si="1"/>
        <v>3386301380</v>
      </c>
    </row>
    <row r="39" spans="1:13" s="5" customFormat="1" ht="21" x14ac:dyDescent="0.25">
      <c r="A39" s="7" t="s">
        <v>144</v>
      </c>
      <c r="C39" s="5">
        <v>0</v>
      </c>
      <c r="E39" s="5">
        <v>0</v>
      </c>
      <c r="G39" s="5">
        <f t="shared" si="0"/>
        <v>0</v>
      </c>
      <c r="I39" s="5">
        <v>2539726040</v>
      </c>
      <c r="K39" s="5">
        <v>0</v>
      </c>
      <c r="M39" s="5">
        <f t="shared" si="1"/>
        <v>2539726040</v>
      </c>
    </row>
    <row r="40" spans="1:13" s="5" customFormat="1" ht="21" x14ac:dyDescent="0.25">
      <c r="A40" s="7" t="s">
        <v>135</v>
      </c>
      <c r="C40" s="5">
        <v>0</v>
      </c>
      <c r="E40" s="5">
        <v>0</v>
      </c>
      <c r="G40" s="5">
        <f t="shared" si="0"/>
        <v>0</v>
      </c>
      <c r="I40" s="5">
        <v>10021917796</v>
      </c>
      <c r="K40" s="5">
        <v>0</v>
      </c>
      <c r="M40" s="5">
        <f t="shared" si="1"/>
        <v>10021917796</v>
      </c>
    </row>
    <row r="41" spans="1:13" s="5" customFormat="1" ht="21" x14ac:dyDescent="0.25">
      <c r="A41" s="7" t="s">
        <v>141</v>
      </c>
      <c r="C41" s="5">
        <v>0</v>
      </c>
      <c r="E41" s="5">
        <v>0</v>
      </c>
      <c r="G41" s="5">
        <f t="shared" si="0"/>
        <v>0</v>
      </c>
      <c r="I41" s="5">
        <v>93190410968</v>
      </c>
      <c r="K41" s="5">
        <v>0</v>
      </c>
      <c r="M41" s="5">
        <f t="shared" si="1"/>
        <v>93190410968</v>
      </c>
    </row>
    <row r="42" spans="1:13" s="5" customFormat="1" ht="21" x14ac:dyDescent="0.25">
      <c r="A42" s="7" t="s">
        <v>177</v>
      </c>
      <c r="C42" s="5">
        <v>0</v>
      </c>
      <c r="E42" s="5">
        <v>0</v>
      </c>
      <c r="G42" s="5">
        <f t="shared" si="0"/>
        <v>0</v>
      </c>
      <c r="I42" s="5">
        <v>2709041108</v>
      </c>
      <c r="K42" s="5">
        <v>0</v>
      </c>
      <c r="M42" s="5">
        <f t="shared" si="1"/>
        <v>2709041108</v>
      </c>
    </row>
    <row r="43" spans="1:13" s="5" customFormat="1" ht="21" x14ac:dyDescent="0.25">
      <c r="A43" s="7" t="s">
        <v>178</v>
      </c>
      <c r="C43" s="5">
        <v>0</v>
      </c>
      <c r="E43" s="5">
        <v>0</v>
      </c>
      <c r="G43" s="5">
        <f t="shared" si="0"/>
        <v>0</v>
      </c>
      <c r="I43" s="5">
        <v>35630136991</v>
      </c>
      <c r="K43" s="5">
        <v>0</v>
      </c>
      <c r="M43" s="5">
        <f t="shared" si="1"/>
        <v>35630136991</v>
      </c>
    </row>
    <row r="44" spans="1:13" s="5" customFormat="1" ht="21" x14ac:dyDescent="0.25">
      <c r="A44" s="7" t="s">
        <v>135</v>
      </c>
      <c r="C44" s="5">
        <v>0</v>
      </c>
      <c r="E44" s="5">
        <v>0</v>
      </c>
      <c r="G44" s="5">
        <f t="shared" si="0"/>
        <v>0</v>
      </c>
      <c r="I44" s="5">
        <v>30065753427</v>
      </c>
      <c r="K44" s="5">
        <v>0</v>
      </c>
      <c r="M44" s="5">
        <f t="shared" si="1"/>
        <v>30065753427</v>
      </c>
    </row>
    <row r="45" spans="1:13" s="5" customFormat="1" ht="21" x14ac:dyDescent="0.25">
      <c r="A45" s="7" t="s">
        <v>179</v>
      </c>
      <c r="C45" s="5">
        <v>0</v>
      </c>
      <c r="E45" s="5">
        <v>0</v>
      </c>
      <c r="G45" s="5">
        <f t="shared" si="0"/>
        <v>0</v>
      </c>
      <c r="I45" s="5">
        <v>4313609046</v>
      </c>
      <c r="K45" s="5">
        <v>0</v>
      </c>
      <c r="M45" s="5">
        <f t="shared" si="1"/>
        <v>4313609046</v>
      </c>
    </row>
    <row r="46" spans="1:13" s="5" customFormat="1" ht="21" x14ac:dyDescent="0.25">
      <c r="A46" s="7" t="s">
        <v>148</v>
      </c>
      <c r="C46" s="5">
        <v>0</v>
      </c>
      <c r="E46" s="5">
        <v>0</v>
      </c>
      <c r="G46" s="5">
        <f t="shared" si="0"/>
        <v>0</v>
      </c>
      <c r="I46" s="5">
        <v>163386986310</v>
      </c>
      <c r="K46" s="5">
        <v>255134222</v>
      </c>
      <c r="M46" s="5">
        <f t="shared" si="1"/>
        <v>163131852088</v>
      </c>
    </row>
    <row r="47" spans="1:13" s="5" customFormat="1" ht="21" x14ac:dyDescent="0.25">
      <c r="A47" s="7" t="s">
        <v>180</v>
      </c>
      <c r="C47" s="5">
        <v>0</v>
      </c>
      <c r="E47" s="5">
        <v>0</v>
      </c>
      <c r="G47" s="5">
        <f t="shared" si="0"/>
        <v>0</v>
      </c>
      <c r="I47" s="5">
        <v>345148497941</v>
      </c>
      <c r="K47" s="5">
        <v>0</v>
      </c>
      <c r="M47" s="5">
        <f t="shared" si="1"/>
        <v>345148497941</v>
      </c>
    </row>
    <row r="48" spans="1:13" s="5" customFormat="1" ht="21" x14ac:dyDescent="0.25">
      <c r="A48" s="7" t="s">
        <v>180</v>
      </c>
      <c r="C48" s="5">
        <v>0</v>
      </c>
      <c r="E48" s="5">
        <v>0</v>
      </c>
      <c r="G48" s="5">
        <f t="shared" si="0"/>
        <v>0</v>
      </c>
      <c r="I48" s="5">
        <v>623529878047</v>
      </c>
      <c r="K48" s="5">
        <v>0</v>
      </c>
      <c r="M48" s="5">
        <f t="shared" si="1"/>
        <v>623529878047</v>
      </c>
    </row>
    <row r="49" spans="1:13" s="5" customFormat="1" ht="21" x14ac:dyDescent="0.25">
      <c r="A49" s="7" t="s">
        <v>181</v>
      </c>
      <c r="C49" s="5">
        <v>0</v>
      </c>
      <c r="E49" s="5">
        <v>0</v>
      </c>
      <c r="G49" s="5">
        <f t="shared" si="0"/>
        <v>0</v>
      </c>
      <c r="I49" s="5">
        <v>77837671237</v>
      </c>
      <c r="K49" s="5">
        <v>0</v>
      </c>
      <c r="M49" s="5">
        <f t="shared" si="1"/>
        <v>77837671237</v>
      </c>
    </row>
    <row r="50" spans="1:13" s="5" customFormat="1" ht="21" x14ac:dyDescent="0.25">
      <c r="A50" s="7" t="s">
        <v>135</v>
      </c>
      <c r="C50" s="5">
        <v>0</v>
      </c>
      <c r="E50" s="5">
        <v>0</v>
      </c>
      <c r="G50" s="5">
        <f t="shared" si="0"/>
        <v>0</v>
      </c>
      <c r="I50" s="5">
        <v>19041643838</v>
      </c>
      <c r="K50" s="5">
        <v>0</v>
      </c>
      <c r="M50" s="5">
        <f t="shared" si="1"/>
        <v>19041643838</v>
      </c>
    </row>
    <row r="51" spans="1:13" s="5" customFormat="1" ht="21" x14ac:dyDescent="0.25">
      <c r="A51" s="7" t="s">
        <v>181</v>
      </c>
      <c r="C51" s="5">
        <v>0</v>
      </c>
      <c r="E51" s="5">
        <v>0</v>
      </c>
      <c r="G51" s="5">
        <f t="shared" si="0"/>
        <v>0</v>
      </c>
      <c r="I51" s="5">
        <v>216920547960</v>
      </c>
      <c r="K51" s="5">
        <v>0</v>
      </c>
      <c r="M51" s="5">
        <f t="shared" si="1"/>
        <v>216920547960</v>
      </c>
    </row>
    <row r="52" spans="1:13" s="5" customFormat="1" ht="21" x14ac:dyDescent="0.25">
      <c r="A52" s="7" t="s">
        <v>135</v>
      </c>
      <c r="C52" s="5">
        <v>0</v>
      </c>
      <c r="E52" s="5">
        <v>0</v>
      </c>
      <c r="G52" s="5">
        <f t="shared" si="0"/>
        <v>0</v>
      </c>
      <c r="I52" s="5">
        <v>35076712346</v>
      </c>
      <c r="K52" s="5">
        <v>0</v>
      </c>
      <c r="M52" s="5">
        <f t="shared" si="1"/>
        <v>35076712346</v>
      </c>
    </row>
    <row r="53" spans="1:13" s="5" customFormat="1" ht="21" x14ac:dyDescent="0.25">
      <c r="A53" s="7" t="s">
        <v>143</v>
      </c>
      <c r="C53" s="5">
        <v>39912</v>
      </c>
      <c r="E53" s="5">
        <v>0</v>
      </c>
      <c r="G53" s="5">
        <f t="shared" si="0"/>
        <v>39912</v>
      </c>
      <c r="I53" s="5">
        <v>552742</v>
      </c>
      <c r="K53" s="5">
        <v>0</v>
      </c>
      <c r="M53" s="5">
        <f t="shared" si="1"/>
        <v>552742</v>
      </c>
    </row>
    <row r="54" spans="1:13" s="5" customFormat="1" ht="21" x14ac:dyDescent="0.25">
      <c r="A54" s="7" t="s">
        <v>135</v>
      </c>
      <c r="C54" s="5">
        <v>0</v>
      </c>
      <c r="E54" s="5">
        <v>0</v>
      </c>
      <c r="G54" s="5">
        <f t="shared" si="0"/>
        <v>0</v>
      </c>
      <c r="I54" s="5">
        <v>10021917818</v>
      </c>
      <c r="K54" s="5">
        <v>0</v>
      </c>
      <c r="M54" s="5">
        <f t="shared" si="1"/>
        <v>10021917818</v>
      </c>
    </row>
    <row r="55" spans="1:13" s="5" customFormat="1" ht="21" x14ac:dyDescent="0.25">
      <c r="A55" s="7" t="s">
        <v>135</v>
      </c>
      <c r="C55" s="5">
        <v>0</v>
      </c>
      <c r="E55" s="5">
        <v>0</v>
      </c>
      <c r="G55" s="5">
        <f t="shared" si="0"/>
        <v>0</v>
      </c>
      <c r="I55" s="5">
        <v>17538356179</v>
      </c>
      <c r="K55" s="5">
        <v>0</v>
      </c>
      <c r="M55" s="5">
        <f t="shared" si="1"/>
        <v>17538356179</v>
      </c>
    </row>
    <row r="56" spans="1:13" s="5" customFormat="1" ht="21" x14ac:dyDescent="0.25">
      <c r="A56" s="7" t="s">
        <v>181</v>
      </c>
      <c r="C56" s="5">
        <v>0</v>
      </c>
      <c r="E56" s="5">
        <v>0</v>
      </c>
      <c r="G56" s="5">
        <f t="shared" si="0"/>
        <v>0</v>
      </c>
      <c r="I56" s="5">
        <v>81692876715</v>
      </c>
      <c r="K56" s="5">
        <v>0</v>
      </c>
      <c r="M56" s="5">
        <f t="shared" si="1"/>
        <v>81692876715</v>
      </c>
    </row>
    <row r="57" spans="1:13" s="5" customFormat="1" ht="21" x14ac:dyDescent="0.25">
      <c r="A57" s="7" t="s">
        <v>135</v>
      </c>
      <c r="C57" s="5">
        <v>0</v>
      </c>
      <c r="E57" s="5">
        <v>0</v>
      </c>
      <c r="G57" s="5">
        <f t="shared" si="0"/>
        <v>0</v>
      </c>
      <c r="I57" s="5">
        <v>45098630143</v>
      </c>
      <c r="K57" s="5">
        <v>0</v>
      </c>
      <c r="M57" s="5">
        <f t="shared" si="1"/>
        <v>45098630143</v>
      </c>
    </row>
    <row r="58" spans="1:13" s="5" customFormat="1" ht="21" x14ac:dyDescent="0.25">
      <c r="A58" s="7" t="s">
        <v>135</v>
      </c>
      <c r="C58" s="5">
        <v>0</v>
      </c>
      <c r="E58" s="5">
        <v>0</v>
      </c>
      <c r="G58" s="5">
        <f t="shared" si="0"/>
        <v>0</v>
      </c>
      <c r="I58" s="5">
        <v>30065753425</v>
      </c>
      <c r="K58" s="5">
        <v>0</v>
      </c>
      <c r="M58" s="5">
        <f t="shared" si="1"/>
        <v>30065753425</v>
      </c>
    </row>
    <row r="59" spans="1:13" s="5" customFormat="1" ht="21" x14ac:dyDescent="0.25">
      <c r="A59" s="7" t="s">
        <v>135</v>
      </c>
      <c r="C59" s="5">
        <v>0</v>
      </c>
      <c r="E59" s="5">
        <v>0</v>
      </c>
      <c r="G59" s="5">
        <f t="shared" si="0"/>
        <v>0</v>
      </c>
      <c r="I59" s="5">
        <v>72658904109</v>
      </c>
      <c r="K59" s="5">
        <v>103579880</v>
      </c>
      <c r="M59" s="5">
        <f t="shared" si="1"/>
        <v>72555324229</v>
      </c>
    </row>
    <row r="60" spans="1:13" s="5" customFormat="1" ht="21" x14ac:dyDescent="0.25">
      <c r="A60" s="7" t="s">
        <v>135</v>
      </c>
      <c r="C60" s="5">
        <v>0</v>
      </c>
      <c r="E60" s="5">
        <v>0</v>
      </c>
      <c r="G60" s="5">
        <f t="shared" si="0"/>
        <v>0</v>
      </c>
      <c r="I60" s="5">
        <v>12527397262</v>
      </c>
      <c r="K60" s="5">
        <v>29289101</v>
      </c>
      <c r="M60" s="5">
        <f t="shared" si="1"/>
        <v>12498108161</v>
      </c>
    </row>
    <row r="61" spans="1:13" s="5" customFormat="1" ht="21" x14ac:dyDescent="0.25">
      <c r="A61" s="7" t="s">
        <v>135</v>
      </c>
      <c r="C61" s="5">
        <v>0</v>
      </c>
      <c r="E61" s="5">
        <v>0</v>
      </c>
      <c r="G61" s="5">
        <f t="shared" si="0"/>
        <v>0</v>
      </c>
      <c r="I61" s="5">
        <v>115252054795</v>
      </c>
      <c r="K61" s="5">
        <v>377627715</v>
      </c>
      <c r="M61" s="5">
        <f t="shared" si="1"/>
        <v>114874427080</v>
      </c>
    </row>
    <row r="62" spans="1:13" s="5" customFormat="1" ht="21" x14ac:dyDescent="0.25">
      <c r="A62" s="7" t="s">
        <v>141</v>
      </c>
      <c r="C62" s="5">
        <v>0</v>
      </c>
      <c r="E62" s="5">
        <v>0</v>
      </c>
      <c r="G62" s="5">
        <f t="shared" si="0"/>
        <v>0</v>
      </c>
      <c r="I62" s="5">
        <v>18526027399</v>
      </c>
      <c r="K62" s="5">
        <v>0</v>
      </c>
      <c r="M62" s="5">
        <f t="shared" si="1"/>
        <v>18526027399</v>
      </c>
    </row>
    <row r="63" spans="1:13" s="5" customFormat="1" ht="21" x14ac:dyDescent="0.25">
      <c r="A63" s="7" t="s">
        <v>140</v>
      </c>
      <c r="C63" s="5">
        <v>0</v>
      </c>
      <c r="E63" s="5">
        <v>0</v>
      </c>
      <c r="G63" s="5">
        <f t="shared" si="0"/>
        <v>0</v>
      </c>
      <c r="I63" s="5">
        <v>45805479453</v>
      </c>
      <c r="K63" s="5">
        <v>113365121</v>
      </c>
      <c r="M63" s="5">
        <f t="shared" si="1"/>
        <v>45692114332</v>
      </c>
    </row>
    <row r="64" spans="1:13" s="5" customFormat="1" ht="21" x14ac:dyDescent="0.25">
      <c r="A64" s="7" t="s">
        <v>148</v>
      </c>
      <c r="C64" s="5">
        <v>0</v>
      </c>
      <c r="E64" s="5">
        <v>0</v>
      </c>
      <c r="G64" s="5">
        <f t="shared" si="0"/>
        <v>0</v>
      </c>
      <c r="I64" s="5">
        <v>28695890411</v>
      </c>
      <c r="K64" s="5">
        <v>44189689</v>
      </c>
      <c r="M64" s="5">
        <f t="shared" si="1"/>
        <v>28651700722</v>
      </c>
    </row>
    <row r="65" spans="1:13" s="5" customFormat="1" ht="21" x14ac:dyDescent="0.25">
      <c r="A65" s="7" t="s">
        <v>177</v>
      </c>
      <c r="C65" s="5">
        <v>0</v>
      </c>
      <c r="E65" s="5">
        <v>0</v>
      </c>
      <c r="G65" s="5">
        <f t="shared" si="0"/>
        <v>0</v>
      </c>
      <c r="I65" s="5">
        <v>213246575339</v>
      </c>
      <c r="K65" s="5">
        <v>104942519</v>
      </c>
      <c r="M65" s="5">
        <f t="shared" si="1"/>
        <v>213141632820</v>
      </c>
    </row>
    <row r="66" spans="1:13" s="5" customFormat="1" ht="21" x14ac:dyDescent="0.25">
      <c r="A66" s="7" t="s">
        <v>182</v>
      </c>
      <c r="C66" s="5">
        <v>0</v>
      </c>
      <c r="E66" s="5">
        <v>0</v>
      </c>
      <c r="G66" s="5">
        <f t="shared" si="0"/>
        <v>0</v>
      </c>
      <c r="I66" s="5">
        <v>884657538288</v>
      </c>
      <c r="K66" s="5">
        <v>695468047</v>
      </c>
      <c r="M66" s="5">
        <f t="shared" si="1"/>
        <v>883962070241</v>
      </c>
    </row>
    <row r="67" spans="1:13" s="5" customFormat="1" ht="21" x14ac:dyDescent="0.25">
      <c r="A67" s="7" t="s">
        <v>177</v>
      </c>
      <c r="C67" s="5">
        <v>0</v>
      </c>
      <c r="E67" s="5">
        <v>0</v>
      </c>
      <c r="G67" s="5">
        <f t="shared" si="0"/>
        <v>0</v>
      </c>
      <c r="I67" s="5">
        <v>180197260269</v>
      </c>
      <c r="K67" s="5">
        <v>0</v>
      </c>
      <c r="M67" s="5">
        <f t="shared" si="1"/>
        <v>180197260269</v>
      </c>
    </row>
    <row r="68" spans="1:13" s="5" customFormat="1" ht="21" x14ac:dyDescent="0.25">
      <c r="A68" s="7" t="s">
        <v>177</v>
      </c>
      <c r="C68" s="5">
        <v>0</v>
      </c>
      <c r="E68" s="5">
        <v>0</v>
      </c>
      <c r="G68" s="5">
        <f t="shared" si="0"/>
        <v>0</v>
      </c>
      <c r="I68" s="5">
        <v>195127397259</v>
      </c>
      <c r="K68" s="5">
        <v>0</v>
      </c>
      <c r="M68" s="5">
        <f t="shared" si="1"/>
        <v>195127397259</v>
      </c>
    </row>
    <row r="69" spans="1:13" s="5" customFormat="1" ht="21" x14ac:dyDescent="0.25">
      <c r="A69" s="7" t="s">
        <v>141</v>
      </c>
      <c r="C69" s="5">
        <v>0</v>
      </c>
      <c r="E69" s="5">
        <v>0</v>
      </c>
      <c r="G69" s="5">
        <f t="shared" si="0"/>
        <v>0</v>
      </c>
      <c r="I69" s="5">
        <v>69041095888</v>
      </c>
      <c r="K69" s="5">
        <v>0</v>
      </c>
      <c r="M69" s="5">
        <f t="shared" si="1"/>
        <v>69041095888</v>
      </c>
    </row>
    <row r="70" spans="1:13" s="5" customFormat="1" ht="21" x14ac:dyDescent="0.25">
      <c r="A70" s="7" t="s">
        <v>177</v>
      </c>
      <c r="C70" s="5">
        <v>0</v>
      </c>
      <c r="E70" s="5">
        <v>0</v>
      </c>
      <c r="G70" s="5">
        <f t="shared" si="0"/>
        <v>0</v>
      </c>
      <c r="I70" s="5">
        <v>178212328762</v>
      </c>
      <c r="K70" s="5">
        <v>0</v>
      </c>
      <c r="M70" s="5">
        <f t="shared" si="1"/>
        <v>178212328762</v>
      </c>
    </row>
    <row r="71" spans="1:13" s="5" customFormat="1" ht="21" x14ac:dyDescent="0.25">
      <c r="A71" s="7" t="s">
        <v>144</v>
      </c>
      <c r="C71" s="5">
        <v>0</v>
      </c>
      <c r="E71" s="5">
        <v>0</v>
      </c>
      <c r="G71" s="5">
        <f t="shared" si="0"/>
        <v>0</v>
      </c>
      <c r="I71" s="5">
        <v>214890410958</v>
      </c>
      <c r="K71" s="5">
        <v>0</v>
      </c>
      <c r="M71" s="5">
        <f t="shared" si="1"/>
        <v>214890410958</v>
      </c>
    </row>
    <row r="72" spans="1:13" s="5" customFormat="1" ht="21" x14ac:dyDescent="0.25">
      <c r="A72" s="7" t="s">
        <v>177</v>
      </c>
      <c r="C72" s="5">
        <v>0</v>
      </c>
      <c r="E72" s="5">
        <v>0</v>
      </c>
      <c r="G72" s="5">
        <f t="shared" si="0"/>
        <v>0</v>
      </c>
      <c r="I72" s="5">
        <v>223693150679</v>
      </c>
      <c r="K72" s="5">
        <v>0</v>
      </c>
      <c r="M72" s="5">
        <f t="shared" si="1"/>
        <v>223693150679</v>
      </c>
    </row>
    <row r="73" spans="1:13" s="5" customFormat="1" ht="21" x14ac:dyDescent="0.25">
      <c r="A73" s="7" t="s">
        <v>179</v>
      </c>
      <c r="C73" s="5">
        <v>0</v>
      </c>
      <c r="E73" s="5">
        <v>0</v>
      </c>
      <c r="G73" s="5">
        <f t="shared" ref="G73:G136" si="2">+C73-E73</f>
        <v>0</v>
      </c>
      <c r="I73" s="5">
        <v>275671232873</v>
      </c>
      <c r="K73" s="5">
        <v>0</v>
      </c>
      <c r="M73" s="5">
        <f t="shared" ref="M73:M136" si="3">+I73-K73</f>
        <v>275671232873</v>
      </c>
    </row>
    <row r="74" spans="1:13" s="5" customFormat="1" ht="21" x14ac:dyDescent="0.25">
      <c r="A74" s="7" t="s">
        <v>151</v>
      </c>
      <c r="C74" s="5">
        <v>0</v>
      </c>
      <c r="E74" s="5">
        <v>0</v>
      </c>
      <c r="G74" s="5">
        <f t="shared" si="2"/>
        <v>0</v>
      </c>
      <c r="I74" s="5">
        <v>73528767122</v>
      </c>
      <c r="K74" s="5">
        <v>0</v>
      </c>
      <c r="M74" s="5">
        <f t="shared" si="3"/>
        <v>73528767122</v>
      </c>
    </row>
    <row r="75" spans="1:13" s="5" customFormat="1" ht="21" x14ac:dyDescent="0.25">
      <c r="A75" s="7" t="s">
        <v>140</v>
      </c>
      <c r="C75" s="5">
        <v>0</v>
      </c>
      <c r="E75" s="5">
        <v>0</v>
      </c>
      <c r="G75" s="5">
        <f t="shared" si="2"/>
        <v>0</v>
      </c>
      <c r="I75" s="5">
        <v>138945205475</v>
      </c>
      <c r="K75" s="5">
        <v>0</v>
      </c>
      <c r="M75" s="5">
        <f t="shared" si="3"/>
        <v>138945205475</v>
      </c>
    </row>
    <row r="76" spans="1:13" s="5" customFormat="1" ht="21" x14ac:dyDescent="0.25">
      <c r="A76" s="7" t="s">
        <v>179</v>
      </c>
      <c r="C76" s="5">
        <v>0</v>
      </c>
      <c r="E76" s="5">
        <v>0</v>
      </c>
      <c r="G76" s="5">
        <f t="shared" si="2"/>
        <v>0</v>
      </c>
      <c r="I76" s="5">
        <v>245411506847</v>
      </c>
      <c r="K76" s="5">
        <v>0</v>
      </c>
      <c r="M76" s="5">
        <f t="shared" si="3"/>
        <v>245411506847</v>
      </c>
    </row>
    <row r="77" spans="1:13" s="5" customFormat="1" ht="21" x14ac:dyDescent="0.25">
      <c r="A77" s="7" t="s">
        <v>140</v>
      </c>
      <c r="C77" s="5">
        <v>0</v>
      </c>
      <c r="E77" s="5">
        <v>0</v>
      </c>
      <c r="G77" s="5">
        <f t="shared" si="2"/>
        <v>0</v>
      </c>
      <c r="I77" s="5">
        <v>22835342464</v>
      </c>
      <c r="K77" s="5">
        <v>0</v>
      </c>
      <c r="M77" s="5">
        <f t="shared" si="3"/>
        <v>22835342464</v>
      </c>
    </row>
    <row r="78" spans="1:13" s="5" customFormat="1" ht="21" x14ac:dyDescent="0.25">
      <c r="A78" s="7" t="s">
        <v>178</v>
      </c>
      <c r="C78" s="5">
        <v>0</v>
      </c>
      <c r="E78" s="5">
        <v>0</v>
      </c>
      <c r="G78" s="5">
        <f t="shared" si="2"/>
        <v>0</v>
      </c>
      <c r="I78" s="5">
        <v>56095890409</v>
      </c>
      <c r="K78" s="5">
        <v>0</v>
      </c>
      <c r="M78" s="5">
        <f t="shared" si="3"/>
        <v>56095890409</v>
      </c>
    </row>
    <row r="79" spans="1:13" s="5" customFormat="1" ht="21" x14ac:dyDescent="0.25">
      <c r="A79" s="7" t="s">
        <v>179</v>
      </c>
      <c r="C79" s="5">
        <v>0</v>
      </c>
      <c r="E79" s="5">
        <v>0</v>
      </c>
      <c r="G79" s="5">
        <f t="shared" si="2"/>
        <v>0</v>
      </c>
      <c r="I79" s="5">
        <v>165830136982</v>
      </c>
      <c r="K79" s="5">
        <v>0</v>
      </c>
      <c r="M79" s="5">
        <f t="shared" si="3"/>
        <v>165830136982</v>
      </c>
    </row>
    <row r="80" spans="1:13" s="5" customFormat="1" ht="21" x14ac:dyDescent="0.25">
      <c r="A80" s="7" t="s">
        <v>135</v>
      </c>
      <c r="C80" s="5">
        <v>0</v>
      </c>
      <c r="E80" s="5">
        <v>0</v>
      </c>
      <c r="G80" s="5">
        <f t="shared" si="2"/>
        <v>0</v>
      </c>
      <c r="I80" s="5">
        <v>11890410959</v>
      </c>
      <c r="K80" s="5">
        <v>0</v>
      </c>
      <c r="M80" s="5">
        <f t="shared" si="3"/>
        <v>11890410959</v>
      </c>
    </row>
    <row r="81" spans="1:13" s="5" customFormat="1" ht="21" x14ac:dyDescent="0.25">
      <c r="A81" s="7" t="s">
        <v>135</v>
      </c>
      <c r="C81" s="5">
        <v>0</v>
      </c>
      <c r="E81" s="5">
        <v>0</v>
      </c>
      <c r="G81" s="5">
        <f t="shared" si="2"/>
        <v>0</v>
      </c>
      <c r="I81" s="5">
        <v>72871232876</v>
      </c>
      <c r="K81" s="5">
        <v>0</v>
      </c>
      <c r="M81" s="5">
        <f t="shared" si="3"/>
        <v>72871232876</v>
      </c>
    </row>
    <row r="82" spans="1:13" s="5" customFormat="1" ht="21" x14ac:dyDescent="0.25">
      <c r="A82" s="7" t="s">
        <v>150</v>
      </c>
      <c r="C82" s="5">
        <v>0</v>
      </c>
      <c r="E82" s="5">
        <v>0</v>
      </c>
      <c r="G82" s="5">
        <f t="shared" si="2"/>
        <v>0</v>
      </c>
      <c r="I82" s="5">
        <v>202376712324</v>
      </c>
      <c r="K82" s="5">
        <v>0</v>
      </c>
      <c r="M82" s="5">
        <f t="shared" si="3"/>
        <v>202376712324</v>
      </c>
    </row>
    <row r="83" spans="1:13" s="5" customFormat="1" ht="21" x14ac:dyDescent="0.25">
      <c r="A83" s="7" t="s">
        <v>149</v>
      </c>
      <c r="C83" s="5">
        <v>0</v>
      </c>
      <c r="E83" s="5">
        <v>0</v>
      </c>
      <c r="G83" s="5">
        <f t="shared" si="2"/>
        <v>0</v>
      </c>
      <c r="I83" s="5">
        <v>27486986301</v>
      </c>
      <c r="K83" s="5">
        <v>0</v>
      </c>
      <c r="M83" s="5">
        <f t="shared" si="3"/>
        <v>27486986301</v>
      </c>
    </row>
    <row r="84" spans="1:13" s="5" customFormat="1" ht="21" x14ac:dyDescent="0.25">
      <c r="A84" s="7" t="s">
        <v>148</v>
      </c>
      <c r="C84" s="5">
        <v>0</v>
      </c>
      <c r="E84" s="5">
        <v>0</v>
      </c>
      <c r="G84" s="5">
        <f t="shared" si="2"/>
        <v>0</v>
      </c>
      <c r="I84" s="5">
        <v>131005479451</v>
      </c>
      <c r="K84" s="5">
        <v>0</v>
      </c>
      <c r="M84" s="5">
        <f t="shared" si="3"/>
        <v>131005479451</v>
      </c>
    </row>
    <row r="85" spans="1:13" s="5" customFormat="1" ht="21" x14ac:dyDescent="0.25">
      <c r="A85" s="7" t="s">
        <v>138</v>
      </c>
      <c r="C85" s="5">
        <v>0</v>
      </c>
      <c r="E85" s="5">
        <v>0</v>
      </c>
      <c r="G85" s="5">
        <f t="shared" si="2"/>
        <v>0</v>
      </c>
      <c r="I85" s="5">
        <v>153789041093</v>
      </c>
      <c r="K85" s="5">
        <v>0</v>
      </c>
      <c r="M85" s="5">
        <f t="shared" si="3"/>
        <v>153789041093</v>
      </c>
    </row>
    <row r="86" spans="1:13" s="5" customFormat="1" ht="21" x14ac:dyDescent="0.25">
      <c r="A86" s="7" t="s">
        <v>144</v>
      </c>
      <c r="C86" s="5">
        <v>0</v>
      </c>
      <c r="E86" s="5">
        <v>0</v>
      </c>
      <c r="G86" s="5">
        <f t="shared" si="2"/>
        <v>0</v>
      </c>
      <c r="I86" s="5">
        <v>109602739723</v>
      </c>
      <c r="K86" s="5">
        <v>0</v>
      </c>
      <c r="M86" s="5">
        <f t="shared" si="3"/>
        <v>109602739723</v>
      </c>
    </row>
    <row r="87" spans="1:13" s="5" customFormat="1" ht="21" x14ac:dyDescent="0.25">
      <c r="A87" s="7" t="s">
        <v>179</v>
      </c>
      <c r="C87" s="5">
        <v>0</v>
      </c>
      <c r="E87" s="5">
        <v>0</v>
      </c>
      <c r="G87" s="5">
        <f t="shared" si="2"/>
        <v>0</v>
      </c>
      <c r="I87" s="5">
        <v>123346849311</v>
      </c>
      <c r="K87" s="5">
        <v>0</v>
      </c>
      <c r="M87" s="5">
        <f t="shared" si="3"/>
        <v>123346849311</v>
      </c>
    </row>
    <row r="88" spans="1:13" s="5" customFormat="1" ht="21" x14ac:dyDescent="0.25">
      <c r="A88" s="7" t="s">
        <v>183</v>
      </c>
      <c r="C88" s="5">
        <v>0</v>
      </c>
      <c r="E88" s="5">
        <v>0</v>
      </c>
      <c r="G88" s="5">
        <f t="shared" si="2"/>
        <v>0</v>
      </c>
      <c r="I88" s="5">
        <v>217479452052</v>
      </c>
      <c r="K88" s="5">
        <v>0</v>
      </c>
      <c r="M88" s="5">
        <f t="shared" si="3"/>
        <v>217479452052</v>
      </c>
    </row>
    <row r="89" spans="1:13" s="5" customFormat="1" ht="21" x14ac:dyDescent="0.25">
      <c r="A89" s="7" t="s">
        <v>183</v>
      </c>
      <c r="C89" s="5">
        <v>0</v>
      </c>
      <c r="E89" s="5">
        <v>0</v>
      </c>
      <c r="G89" s="5">
        <f t="shared" si="2"/>
        <v>0</v>
      </c>
      <c r="I89" s="5">
        <v>281946575339</v>
      </c>
      <c r="K89" s="5">
        <v>0</v>
      </c>
      <c r="M89" s="5">
        <f t="shared" si="3"/>
        <v>281946575339</v>
      </c>
    </row>
    <row r="90" spans="1:13" s="5" customFormat="1" ht="21" x14ac:dyDescent="0.25">
      <c r="A90" s="7" t="s">
        <v>179</v>
      </c>
      <c r="C90" s="5">
        <v>0</v>
      </c>
      <c r="E90" s="5">
        <v>0</v>
      </c>
      <c r="G90" s="5">
        <f t="shared" si="2"/>
        <v>0</v>
      </c>
      <c r="I90" s="5">
        <v>93001643831</v>
      </c>
      <c r="K90" s="5">
        <v>0</v>
      </c>
      <c r="M90" s="5">
        <f t="shared" si="3"/>
        <v>93001643831</v>
      </c>
    </row>
    <row r="91" spans="1:13" s="5" customFormat="1" ht="21" x14ac:dyDescent="0.25">
      <c r="A91" s="7" t="s">
        <v>179</v>
      </c>
      <c r="C91" s="5">
        <v>0</v>
      </c>
      <c r="E91" s="5">
        <v>0</v>
      </c>
      <c r="G91" s="5">
        <f t="shared" si="2"/>
        <v>0</v>
      </c>
      <c r="I91" s="5">
        <v>61545205475</v>
      </c>
      <c r="K91" s="5">
        <v>0</v>
      </c>
      <c r="M91" s="5">
        <f t="shared" si="3"/>
        <v>61545205475</v>
      </c>
    </row>
    <row r="92" spans="1:13" s="5" customFormat="1" ht="21" x14ac:dyDescent="0.25">
      <c r="A92" s="7" t="s">
        <v>151</v>
      </c>
      <c r="C92" s="5">
        <v>0</v>
      </c>
      <c r="E92" s="5">
        <v>0</v>
      </c>
      <c r="G92" s="5">
        <f t="shared" si="2"/>
        <v>0</v>
      </c>
      <c r="I92" s="5">
        <v>45308219177</v>
      </c>
      <c r="K92" s="5">
        <v>0</v>
      </c>
      <c r="M92" s="5">
        <f t="shared" si="3"/>
        <v>45308219177</v>
      </c>
    </row>
    <row r="93" spans="1:13" s="5" customFormat="1" ht="21" x14ac:dyDescent="0.25">
      <c r="A93" s="7" t="s">
        <v>141</v>
      </c>
      <c r="C93" s="5">
        <v>0</v>
      </c>
      <c r="E93" s="5">
        <v>0</v>
      </c>
      <c r="G93" s="5">
        <f t="shared" si="2"/>
        <v>0</v>
      </c>
      <c r="I93" s="5">
        <v>69041095889</v>
      </c>
      <c r="K93" s="5">
        <v>0</v>
      </c>
      <c r="M93" s="5">
        <f t="shared" si="3"/>
        <v>69041095889</v>
      </c>
    </row>
    <row r="94" spans="1:13" s="5" customFormat="1" ht="21" x14ac:dyDescent="0.25">
      <c r="A94" s="7" t="s">
        <v>175</v>
      </c>
      <c r="C94" s="5">
        <v>0</v>
      </c>
      <c r="E94" s="5">
        <v>0</v>
      </c>
      <c r="G94" s="5">
        <f t="shared" si="2"/>
        <v>0</v>
      </c>
      <c r="I94" s="5">
        <v>288316185522</v>
      </c>
      <c r="K94" s="5">
        <v>0</v>
      </c>
      <c r="M94" s="5">
        <f t="shared" si="3"/>
        <v>288316185522</v>
      </c>
    </row>
    <row r="95" spans="1:13" s="5" customFormat="1" ht="21" x14ac:dyDescent="0.25">
      <c r="A95" s="7" t="s">
        <v>184</v>
      </c>
      <c r="C95" s="5">
        <v>0</v>
      </c>
      <c r="E95" s="5">
        <v>0</v>
      </c>
      <c r="G95" s="5">
        <f t="shared" si="2"/>
        <v>0</v>
      </c>
      <c r="I95" s="5">
        <v>106512710852</v>
      </c>
      <c r="K95" s="5">
        <v>0</v>
      </c>
      <c r="M95" s="5">
        <f t="shared" si="3"/>
        <v>106512710852</v>
      </c>
    </row>
    <row r="96" spans="1:13" s="5" customFormat="1" ht="21" x14ac:dyDescent="0.25">
      <c r="A96" s="7" t="s">
        <v>135</v>
      </c>
      <c r="C96" s="5">
        <v>0</v>
      </c>
      <c r="E96" s="5">
        <v>0</v>
      </c>
      <c r="G96" s="5">
        <f t="shared" si="2"/>
        <v>0</v>
      </c>
      <c r="I96" s="5">
        <v>221017808220</v>
      </c>
      <c r="K96" s="5">
        <v>0</v>
      </c>
      <c r="M96" s="5">
        <f t="shared" si="3"/>
        <v>221017808220</v>
      </c>
    </row>
    <row r="97" spans="1:13" s="5" customFormat="1" ht="21" x14ac:dyDescent="0.25">
      <c r="A97" s="7" t="s">
        <v>135</v>
      </c>
      <c r="C97" s="5">
        <v>0</v>
      </c>
      <c r="E97" s="5">
        <v>0</v>
      </c>
      <c r="G97" s="5">
        <f t="shared" si="2"/>
        <v>0</v>
      </c>
      <c r="I97" s="5">
        <v>9061643833</v>
      </c>
      <c r="K97" s="5">
        <v>0</v>
      </c>
      <c r="M97" s="5">
        <f t="shared" si="3"/>
        <v>9061643833</v>
      </c>
    </row>
    <row r="98" spans="1:13" s="5" customFormat="1" ht="21" x14ac:dyDescent="0.25">
      <c r="A98" s="7" t="s">
        <v>135</v>
      </c>
      <c r="C98" s="5">
        <v>0</v>
      </c>
      <c r="E98" s="5">
        <v>0</v>
      </c>
      <c r="G98" s="5">
        <f t="shared" si="2"/>
        <v>0</v>
      </c>
      <c r="I98" s="5">
        <v>57994520548</v>
      </c>
      <c r="K98" s="5">
        <v>0</v>
      </c>
      <c r="M98" s="5">
        <f t="shared" si="3"/>
        <v>57994520548</v>
      </c>
    </row>
    <row r="99" spans="1:13" s="5" customFormat="1" ht="21" x14ac:dyDescent="0.25">
      <c r="A99" s="7" t="s">
        <v>144</v>
      </c>
      <c r="C99" s="5">
        <v>0</v>
      </c>
      <c r="E99" s="5">
        <v>0</v>
      </c>
      <c r="G99" s="5">
        <f t="shared" si="2"/>
        <v>0</v>
      </c>
      <c r="I99" s="5">
        <v>93205479452</v>
      </c>
      <c r="K99" s="5">
        <v>0</v>
      </c>
      <c r="M99" s="5">
        <f t="shared" si="3"/>
        <v>93205479452</v>
      </c>
    </row>
    <row r="100" spans="1:13" s="5" customFormat="1" ht="21" x14ac:dyDescent="0.25">
      <c r="A100" s="7" t="s">
        <v>135</v>
      </c>
      <c r="C100" s="5">
        <v>0</v>
      </c>
      <c r="E100" s="5">
        <v>0</v>
      </c>
      <c r="G100" s="5">
        <f t="shared" si="2"/>
        <v>0</v>
      </c>
      <c r="I100" s="5">
        <v>934773287676</v>
      </c>
      <c r="K100" s="5">
        <v>0</v>
      </c>
      <c r="M100" s="5">
        <f t="shared" si="3"/>
        <v>934773287676</v>
      </c>
    </row>
    <row r="101" spans="1:13" s="5" customFormat="1" ht="21" x14ac:dyDescent="0.25">
      <c r="A101" s="7" t="s">
        <v>135</v>
      </c>
      <c r="C101" s="5">
        <v>0</v>
      </c>
      <c r="E101" s="5">
        <v>0</v>
      </c>
      <c r="G101" s="5">
        <f t="shared" si="2"/>
        <v>0</v>
      </c>
      <c r="I101" s="5">
        <v>77412328767</v>
      </c>
      <c r="K101" s="5">
        <v>0</v>
      </c>
      <c r="M101" s="5">
        <f t="shared" si="3"/>
        <v>77412328767</v>
      </c>
    </row>
    <row r="102" spans="1:13" s="5" customFormat="1" ht="21" x14ac:dyDescent="0.25">
      <c r="A102" s="7" t="s">
        <v>141</v>
      </c>
      <c r="C102" s="5">
        <v>0</v>
      </c>
      <c r="E102" s="5">
        <v>0</v>
      </c>
      <c r="G102" s="5">
        <f t="shared" si="2"/>
        <v>0</v>
      </c>
      <c r="I102" s="5">
        <v>63949315067</v>
      </c>
      <c r="K102" s="5">
        <v>0</v>
      </c>
      <c r="M102" s="5">
        <f t="shared" si="3"/>
        <v>63949315067</v>
      </c>
    </row>
    <row r="103" spans="1:13" s="5" customFormat="1" ht="21" x14ac:dyDescent="0.25">
      <c r="A103" s="7" t="s">
        <v>144</v>
      </c>
      <c r="C103" s="5">
        <v>0</v>
      </c>
      <c r="E103" s="5">
        <v>0</v>
      </c>
      <c r="G103" s="5">
        <f t="shared" si="2"/>
        <v>0</v>
      </c>
      <c r="I103" s="5">
        <v>92342465753</v>
      </c>
      <c r="K103" s="5">
        <v>0</v>
      </c>
      <c r="M103" s="5">
        <f t="shared" si="3"/>
        <v>92342465753</v>
      </c>
    </row>
    <row r="104" spans="1:13" s="5" customFormat="1" ht="21" x14ac:dyDescent="0.25">
      <c r="A104" s="7" t="s">
        <v>179</v>
      </c>
      <c r="C104" s="5">
        <v>0</v>
      </c>
      <c r="E104" s="5">
        <v>0</v>
      </c>
      <c r="G104" s="5">
        <f t="shared" si="2"/>
        <v>0</v>
      </c>
      <c r="I104" s="5">
        <v>101549589039</v>
      </c>
      <c r="K104" s="5">
        <v>0</v>
      </c>
      <c r="M104" s="5">
        <f t="shared" si="3"/>
        <v>101549589039</v>
      </c>
    </row>
    <row r="105" spans="1:13" s="5" customFormat="1" ht="21" x14ac:dyDescent="0.25">
      <c r="A105" s="7" t="s">
        <v>144</v>
      </c>
      <c r="C105" s="5">
        <v>0</v>
      </c>
      <c r="E105" s="5">
        <v>0</v>
      </c>
      <c r="G105" s="5">
        <f t="shared" si="2"/>
        <v>0</v>
      </c>
      <c r="I105" s="5">
        <v>126863013696</v>
      </c>
      <c r="K105" s="5">
        <v>0</v>
      </c>
      <c r="M105" s="5">
        <f t="shared" si="3"/>
        <v>126863013696</v>
      </c>
    </row>
    <row r="106" spans="1:13" s="5" customFormat="1" ht="21" x14ac:dyDescent="0.25">
      <c r="A106" s="7" t="s">
        <v>151</v>
      </c>
      <c r="C106" s="5">
        <v>0</v>
      </c>
      <c r="E106" s="5">
        <v>0</v>
      </c>
      <c r="G106" s="5">
        <f t="shared" si="2"/>
        <v>0</v>
      </c>
      <c r="I106" s="5">
        <v>83065068492</v>
      </c>
      <c r="K106" s="5">
        <v>0</v>
      </c>
      <c r="M106" s="5">
        <f t="shared" si="3"/>
        <v>83065068492</v>
      </c>
    </row>
    <row r="107" spans="1:13" s="5" customFormat="1" ht="21" x14ac:dyDescent="0.25">
      <c r="A107" s="7" t="s">
        <v>135</v>
      </c>
      <c r="C107" s="5">
        <v>0</v>
      </c>
      <c r="E107" s="5">
        <v>0</v>
      </c>
      <c r="G107" s="5">
        <f t="shared" si="2"/>
        <v>0</v>
      </c>
      <c r="I107" s="5">
        <v>76428493150</v>
      </c>
      <c r="K107" s="5">
        <v>0</v>
      </c>
      <c r="M107" s="5">
        <f t="shared" si="3"/>
        <v>76428493150</v>
      </c>
    </row>
    <row r="108" spans="1:13" s="5" customFormat="1" ht="21" x14ac:dyDescent="0.25">
      <c r="A108" s="7" t="s">
        <v>146</v>
      </c>
      <c r="C108" s="5">
        <v>0</v>
      </c>
      <c r="E108" s="5">
        <v>0</v>
      </c>
      <c r="G108" s="5">
        <f t="shared" si="2"/>
        <v>0</v>
      </c>
      <c r="I108" s="5">
        <v>45304109587</v>
      </c>
      <c r="K108" s="5">
        <v>0</v>
      </c>
      <c r="M108" s="5">
        <f t="shared" si="3"/>
        <v>45304109587</v>
      </c>
    </row>
    <row r="109" spans="1:13" s="5" customFormat="1" ht="21" x14ac:dyDescent="0.25">
      <c r="A109" s="7" t="s">
        <v>135</v>
      </c>
      <c r="C109" s="5">
        <v>0</v>
      </c>
      <c r="E109" s="5">
        <v>0</v>
      </c>
      <c r="G109" s="5">
        <f t="shared" si="2"/>
        <v>0</v>
      </c>
      <c r="I109" s="5">
        <v>112493835617</v>
      </c>
      <c r="K109" s="5">
        <v>0</v>
      </c>
      <c r="M109" s="5">
        <f t="shared" si="3"/>
        <v>112493835617</v>
      </c>
    </row>
    <row r="110" spans="1:13" s="5" customFormat="1" ht="21" x14ac:dyDescent="0.25">
      <c r="A110" s="7" t="s">
        <v>144</v>
      </c>
      <c r="C110" s="5">
        <v>0</v>
      </c>
      <c r="E110" s="5">
        <v>0</v>
      </c>
      <c r="G110" s="5">
        <f t="shared" si="2"/>
        <v>0</v>
      </c>
      <c r="I110" s="5">
        <v>143821232874</v>
      </c>
      <c r="K110" s="5">
        <v>0</v>
      </c>
      <c r="M110" s="5">
        <f t="shared" si="3"/>
        <v>143821232874</v>
      </c>
    </row>
    <row r="111" spans="1:13" s="5" customFormat="1" ht="21" x14ac:dyDescent="0.25">
      <c r="A111" s="7" t="s">
        <v>175</v>
      </c>
      <c r="C111" s="5">
        <v>0</v>
      </c>
      <c r="E111" s="5">
        <v>0</v>
      </c>
      <c r="G111" s="5">
        <f t="shared" si="2"/>
        <v>0</v>
      </c>
      <c r="I111" s="5">
        <v>992309742899</v>
      </c>
      <c r="K111" s="5">
        <v>0</v>
      </c>
      <c r="M111" s="5">
        <f t="shared" si="3"/>
        <v>992309742899</v>
      </c>
    </row>
    <row r="112" spans="1:13" s="5" customFormat="1" ht="21" x14ac:dyDescent="0.25">
      <c r="A112" s="7" t="s">
        <v>141</v>
      </c>
      <c r="C112" s="5">
        <v>0</v>
      </c>
      <c r="E112" s="5">
        <v>0</v>
      </c>
      <c r="G112" s="5">
        <f t="shared" si="2"/>
        <v>0</v>
      </c>
      <c r="I112" s="5">
        <v>63431506849</v>
      </c>
      <c r="K112" s="5">
        <v>0</v>
      </c>
      <c r="M112" s="5">
        <f t="shared" si="3"/>
        <v>63431506849</v>
      </c>
    </row>
    <row r="113" spans="1:13" s="5" customFormat="1" ht="21" x14ac:dyDescent="0.25">
      <c r="A113" s="7" t="s">
        <v>146</v>
      </c>
      <c r="C113" s="5">
        <v>0</v>
      </c>
      <c r="E113" s="5">
        <v>0</v>
      </c>
      <c r="G113" s="5">
        <f t="shared" si="2"/>
        <v>0</v>
      </c>
      <c r="I113" s="5">
        <v>80350684930</v>
      </c>
      <c r="K113" s="5">
        <v>0</v>
      </c>
      <c r="M113" s="5">
        <f t="shared" si="3"/>
        <v>80350684930</v>
      </c>
    </row>
    <row r="114" spans="1:13" s="5" customFormat="1" ht="21" x14ac:dyDescent="0.25">
      <c r="A114" s="7" t="s">
        <v>141</v>
      </c>
      <c r="C114" s="5">
        <v>0</v>
      </c>
      <c r="E114" s="5">
        <v>0</v>
      </c>
      <c r="G114" s="5">
        <f t="shared" si="2"/>
        <v>0</v>
      </c>
      <c r="I114" s="5">
        <v>41424657533</v>
      </c>
      <c r="K114" s="5">
        <v>0</v>
      </c>
      <c r="M114" s="5">
        <f t="shared" si="3"/>
        <v>41424657533</v>
      </c>
    </row>
    <row r="115" spans="1:13" s="5" customFormat="1" ht="21" x14ac:dyDescent="0.25">
      <c r="A115" s="7" t="s">
        <v>179</v>
      </c>
      <c r="C115" s="5">
        <v>0</v>
      </c>
      <c r="E115" s="5">
        <v>0</v>
      </c>
      <c r="G115" s="5">
        <f t="shared" si="2"/>
        <v>0</v>
      </c>
      <c r="I115" s="5">
        <v>52569863011</v>
      </c>
      <c r="K115" s="5">
        <v>0</v>
      </c>
      <c r="M115" s="5">
        <f t="shared" si="3"/>
        <v>52569863011</v>
      </c>
    </row>
    <row r="116" spans="1:13" s="5" customFormat="1" ht="21" x14ac:dyDescent="0.25">
      <c r="A116" s="7" t="s">
        <v>144</v>
      </c>
      <c r="C116" s="5">
        <v>0</v>
      </c>
      <c r="E116" s="5">
        <v>0</v>
      </c>
      <c r="G116" s="5">
        <f t="shared" si="2"/>
        <v>0</v>
      </c>
      <c r="I116" s="5">
        <v>51608219176</v>
      </c>
      <c r="K116" s="5">
        <v>0</v>
      </c>
      <c r="M116" s="5">
        <f t="shared" si="3"/>
        <v>51608219176</v>
      </c>
    </row>
    <row r="117" spans="1:13" s="5" customFormat="1" ht="21" x14ac:dyDescent="0.25">
      <c r="A117" s="7" t="s">
        <v>179</v>
      </c>
      <c r="C117" s="5">
        <v>0</v>
      </c>
      <c r="E117" s="5">
        <v>0</v>
      </c>
      <c r="G117" s="5">
        <f t="shared" si="2"/>
        <v>0</v>
      </c>
      <c r="I117" s="5">
        <v>32824109587</v>
      </c>
      <c r="K117" s="5">
        <v>0</v>
      </c>
      <c r="M117" s="5">
        <f t="shared" si="3"/>
        <v>32824109587</v>
      </c>
    </row>
    <row r="118" spans="1:13" s="5" customFormat="1" ht="21" x14ac:dyDescent="0.25">
      <c r="A118" s="7" t="s">
        <v>135</v>
      </c>
      <c r="C118" s="5">
        <v>0</v>
      </c>
      <c r="E118" s="5">
        <v>0</v>
      </c>
      <c r="G118" s="5">
        <f t="shared" si="2"/>
        <v>0</v>
      </c>
      <c r="I118" s="5">
        <v>76808219175</v>
      </c>
      <c r="K118" s="5">
        <v>0</v>
      </c>
      <c r="M118" s="5">
        <f t="shared" si="3"/>
        <v>76808219175</v>
      </c>
    </row>
    <row r="119" spans="1:13" s="5" customFormat="1" ht="21" x14ac:dyDescent="0.25">
      <c r="A119" s="7" t="s">
        <v>144</v>
      </c>
      <c r="C119" s="5">
        <v>26328767122</v>
      </c>
      <c r="E119" s="5">
        <v>332196</v>
      </c>
      <c r="G119" s="5">
        <f t="shared" si="2"/>
        <v>26328434926</v>
      </c>
      <c r="I119" s="5">
        <v>173109589020</v>
      </c>
      <c r="K119" s="5">
        <v>180714547</v>
      </c>
      <c r="M119" s="5">
        <f t="shared" si="3"/>
        <v>172928874473</v>
      </c>
    </row>
    <row r="120" spans="1:13" s="5" customFormat="1" ht="21" x14ac:dyDescent="0.25">
      <c r="A120" s="7" t="s">
        <v>179</v>
      </c>
      <c r="C120" s="5">
        <v>0</v>
      </c>
      <c r="E120" s="5">
        <v>0</v>
      </c>
      <c r="G120" s="5">
        <f t="shared" si="2"/>
        <v>0</v>
      </c>
      <c r="I120" s="5">
        <v>31670136984</v>
      </c>
      <c r="K120" s="5">
        <v>0</v>
      </c>
      <c r="M120" s="5">
        <f t="shared" si="3"/>
        <v>31670136984</v>
      </c>
    </row>
    <row r="121" spans="1:13" s="5" customFormat="1" ht="21" x14ac:dyDescent="0.25">
      <c r="A121" s="7" t="s">
        <v>149</v>
      </c>
      <c r="C121" s="5">
        <v>0</v>
      </c>
      <c r="E121" s="5">
        <v>0</v>
      </c>
      <c r="G121" s="5">
        <f t="shared" si="2"/>
        <v>0</v>
      </c>
      <c r="I121" s="5">
        <v>32794520547</v>
      </c>
      <c r="K121" s="5">
        <v>0</v>
      </c>
      <c r="M121" s="5">
        <f t="shared" si="3"/>
        <v>32794520547</v>
      </c>
    </row>
    <row r="122" spans="1:13" s="5" customFormat="1" ht="21" x14ac:dyDescent="0.25">
      <c r="A122" s="7" t="s">
        <v>144</v>
      </c>
      <c r="C122" s="5">
        <v>21063013699</v>
      </c>
      <c r="E122" s="5">
        <v>340507</v>
      </c>
      <c r="G122" s="5">
        <f t="shared" si="2"/>
        <v>21062673192</v>
      </c>
      <c r="I122" s="5">
        <v>135726027390</v>
      </c>
      <c r="K122" s="5">
        <v>141651136</v>
      </c>
      <c r="M122" s="5">
        <f t="shared" si="3"/>
        <v>135584376254</v>
      </c>
    </row>
    <row r="123" spans="1:13" s="5" customFormat="1" ht="21" x14ac:dyDescent="0.25">
      <c r="A123" s="7" t="s">
        <v>179</v>
      </c>
      <c r="C123" s="5">
        <v>0</v>
      </c>
      <c r="E123" s="5">
        <v>0</v>
      </c>
      <c r="G123" s="5">
        <f t="shared" si="2"/>
        <v>0</v>
      </c>
      <c r="I123" s="5">
        <v>94882191778</v>
      </c>
      <c r="K123" s="5">
        <v>0</v>
      </c>
      <c r="M123" s="5">
        <f t="shared" si="3"/>
        <v>94882191778</v>
      </c>
    </row>
    <row r="124" spans="1:13" s="5" customFormat="1" ht="21" x14ac:dyDescent="0.25">
      <c r="A124" s="7" t="s">
        <v>135</v>
      </c>
      <c r="C124" s="5">
        <v>0</v>
      </c>
      <c r="E124" s="5">
        <v>0</v>
      </c>
      <c r="G124" s="5">
        <f t="shared" si="2"/>
        <v>0</v>
      </c>
      <c r="I124" s="5">
        <v>82849315066</v>
      </c>
      <c r="K124" s="5">
        <v>0</v>
      </c>
      <c r="M124" s="5">
        <f t="shared" si="3"/>
        <v>82849315066</v>
      </c>
    </row>
    <row r="125" spans="1:13" s="5" customFormat="1" ht="21" x14ac:dyDescent="0.25">
      <c r="A125" s="7" t="s">
        <v>149</v>
      </c>
      <c r="C125" s="5">
        <v>0</v>
      </c>
      <c r="E125" s="5">
        <v>0</v>
      </c>
      <c r="G125" s="5">
        <f t="shared" si="2"/>
        <v>0</v>
      </c>
      <c r="I125" s="5">
        <v>30205479451</v>
      </c>
      <c r="K125" s="5">
        <v>0</v>
      </c>
      <c r="M125" s="5">
        <f t="shared" si="3"/>
        <v>30205479451</v>
      </c>
    </row>
    <row r="126" spans="1:13" s="5" customFormat="1" ht="21" x14ac:dyDescent="0.25">
      <c r="A126" s="7" t="s">
        <v>179</v>
      </c>
      <c r="C126" s="5">
        <v>0</v>
      </c>
      <c r="E126" s="5">
        <v>0</v>
      </c>
      <c r="G126" s="5">
        <f t="shared" si="2"/>
        <v>0</v>
      </c>
      <c r="I126" s="5">
        <v>30772602738</v>
      </c>
      <c r="K126" s="5">
        <v>0</v>
      </c>
      <c r="M126" s="5">
        <f t="shared" si="3"/>
        <v>30772602738</v>
      </c>
    </row>
    <row r="127" spans="1:13" s="5" customFormat="1" ht="21" x14ac:dyDescent="0.25">
      <c r="A127" s="7" t="s">
        <v>151</v>
      </c>
      <c r="C127" s="5">
        <v>0</v>
      </c>
      <c r="E127" s="5">
        <v>0</v>
      </c>
      <c r="G127" s="5">
        <f t="shared" si="2"/>
        <v>0</v>
      </c>
      <c r="I127" s="5">
        <v>79224657532</v>
      </c>
      <c r="K127" s="5">
        <v>0</v>
      </c>
      <c r="M127" s="5">
        <f t="shared" si="3"/>
        <v>79224657532</v>
      </c>
    </row>
    <row r="128" spans="1:13" s="5" customFormat="1" ht="21" x14ac:dyDescent="0.25">
      <c r="A128" s="7" t="s">
        <v>185</v>
      </c>
      <c r="C128" s="5">
        <v>0</v>
      </c>
      <c r="E128" s="5">
        <v>0</v>
      </c>
      <c r="G128" s="5">
        <f t="shared" si="2"/>
        <v>0</v>
      </c>
      <c r="I128" s="5">
        <v>63086301369</v>
      </c>
      <c r="K128" s="5">
        <v>0</v>
      </c>
      <c r="M128" s="5">
        <f t="shared" si="3"/>
        <v>63086301369</v>
      </c>
    </row>
    <row r="129" spans="1:13" s="5" customFormat="1" ht="21" x14ac:dyDescent="0.25">
      <c r="A129" s="7" t="s">
        <v>148</v>
      </c>
      <c r="C129" s="5">
        <v>0</v>
      </c>
      <c r="E129" s="5">
        <v>0</v>
      </c>
      <c r="G129" s="5">
        <f t="shared" si="2"/>
        <v>0</v>
      </c>
      <c r="I129" s="5">
        <v>414936986665</v>
      </c>
      <c r="K129" s="5">
        <v>0</v>
      </c>
      <c r="M129" s="5">
        <f t="shared" si="3"/>
        <v>414936986665</v>
      </c>
    </row>
    <row r="130" spans="1:13" s="5" customFormat="1" ht="21" x14ac:dyDescent="0.25">
      <c r="A130" s="7" t="s">
        <v>173</v>
      </c>
      <c r="C130" s="5">
        <v>0</v>
      </c>
      <c r="E130" s="5">
        <v>0</v>
      </c>
      <c r="G130" s="5">
        <f t="shared" si="2"/>
        <v>0</v>
      </c>
      <c r="I130" s="5">
        <v>762663504</v>
      </c>
      <c r="K130" s="5">
        <v>0</v>
      </c>
      <c r="M130" s="5">
        <f t="shared" si="3"/>
        <v>762663504</v>
      </c>
    </row>
    <row r="131" spans="1:13" s="5" customFormat="1" ht="21" x14ac:dyDescent="0.25">
      <c r="A131" s="7" t="s">
        <v>141</v>
      </c>
      <c r="C131" s="5">
        <v>0</v>
      </c>
      <c r="E131" s="5">
        <v>0</v>
      </c>
      <c r="G131" s="5">
        <f t="shared" si="2"/>
        <v>0</v>
      </c>
      <c r="I131" s="5">
        <v>190726027397</v>
      </c>
      <c r="K131" s="5">
        <v>0</v>
      </c>
      <c r="M131" s="5">
        <f t="shared" si="3"/>
        <v>190726027397</v>
      </c>
    </row>
    <row r="132" spans="1:13" s="5" customFormat="1" ht="21" x14ac:dyDescent="0.25">
      <c r="A132" s="7" t="s">
        <v>179</v>
      </c>
      <c r="C132" s="5">
        <v>0</v>
      </c>
      <c r="E132" s="5">
        <v>0</v>
      </c>
      <c r="G132" s="5">
        <f t="shared" si="2"/>
        <v>0</v>
      </c>
      <c r="I132" s="5">
        <v>29917808216</v>
      </c>
      <c r="K132" s="5">
        <v>0</v>
      </c>
      <c r="M132" s="5">
        <f t="shared" si="3"/>
        <v>29917808216</v>
      </c>
    </row>
    <row r="133" spans="1:13" s="5" customFormat="1" ht="21" x14ac:dyDescent="0.25">
      <c r="A133" s="7" t="s">
        <v>145</v>
      </c>
      <c r="C133" s="5">
        <v>39493150686</v>
      </c>
      <c r="E133" s="5">
        <v>777646</v>
      </c>
      <c r="G133" s="5">
        <f t="shared" si="2"/>
        <v>39492373040</v>
      </c>
      <c r="I133" s="5">
        <v>249308219170</v>
      </c>
      <c r="K133" s="5">
        <v>223961778</v>
      </c>
      <c r="M133" s="5">
        <f t="shared" si="3"/>
        <v>249084257392</v>
      </c>
    </row>
    <row r="134" spans="1:13" s="5" customFormat="1" ht="21" x14ac:dyDescent="0.25">
      <c r="A134" s="7" t="s">
        <v>135</v>
      </c>
      <c r="C134" s="5">
        <v>0</v>
      </c>
      <c r="E134" s="5">
        <v>0</v>
      </c>
      <c r="G134" s="5">
        <f t="shared" si="2"/>
        <v>0</v>
      </c>
      <c r="I134" s="5">
        <v>143260273969</v>
      </c>
      <c r="K134" s="5">
        <v>0</v>
      </c>
      <c r="M134" s="5">
        <f t="shared" si="3"/>
        <v>143260273969</v>
      </c>
    </row>
    <row r="135" spans="1:13" s="5" customFormat="1" ht="21" x14ac:dyDescent="0.25">
      <c r="A135" s="7" t="s">
        <v>144</v>
      </c>
      <c r="C135" s="5">
        <v>0</v>
      </c>
      <c r="E135" s="5">
        <v>0</v>
      </c>
      <c r="G135" s="5">
        <f t="shared" si="2"/>
        <v>0</v>
      </c>
      <c r="I135" s="5">
        <v>277238356157</v>
      </c>
      <c r="K135" s="5">
        <v>0</v>
      </c>
      <c r="M135" s="5">
        <f t="shared" si="3"/>
        <v>277238356157</v>
      </c>
    </row>
    <row r="136" spans="1:13" s="5" customFormat="1" ht="21" x14ac:dyDescent="0.25">
      <c r="A136" s="7" t="s">
        <v>139</v>
      </c>
      <c r="C136" s="5">
        <v>0</v>
      </c>
      <c r="E136" s="5">
        <v>0</v>
      </c>
      <c r="G136" s="5">
        <f t="shared" si="2"/>
        <v>0</v>
      </c>
      <c r="I136" s="5">
        <v>104712328765</v>
      </c>
      <c r="K136" s="5">
        <v>0</v>
      </c>
      <c r="M136" s="5">
        <f t="shared" si="3"/>
        <v>104712328765</v>
      </c>
    </row>
    <row r="137" spans="1:13" s="5" customFormat="1" ht="21" x14ac:dyDescent="0.25">
      <c r="A137" s="7" t="s">
        <v>135</v>
      </c>
      <c r="C137" s="5">
        <v>0</v>
      </c>
      <c r="E137" s="5">
        <v>0</v>
      </c>
      <c r="G137" s="5">
        <f t="shared" ref="G137:G200" si="4">+C137-E137</f>
        <v>0</v>
      </c>
      <c r="I137" s="5">
        <v>13980821917</v>
      </c>
      <c r="K137" s="5">
        <v>0</v>
      </c>
      <c r="M137" s="5">
        <f t="shared" ref="M137:M200" si="5">+I137-K137</f>
        <v>13980821917</v>
      </c>
    </row>
    <row r="138" spans="1:13" s="5" customFormat="1" ht="21" x14ac:dyDescent="0.25">
      <c r="A138" s="7" t="s">
        <v>142</v>
      </c>
      <c r="C138" s="5">
        <v>0</v>
      </c>
      <c r="E138" s="5">
        <v>0</v>
      </c>
      <c r="G138" s="5">
        <f t="shared" si="4"/>
        <v>0</v>
      </c>
      <c r="I138" s="5">
        <v>332219178081</v>
      </c>
      <c r="K138" s="5">
        <v>0</v>
      </c>
      <c r="M138" s="5">
        <f t="shared" si="5"/>
        <v>332219178081</v>
      </c>
    </row>
    <row r="139" spans="1:13" s="5" customFormat="1" ht="21" x14ac:dyDescent="0.25">
      <c r="A139" s="7" t="s">
        <v>139</v>
      </c>
      <c r="C139" s="5">
        <v>0</v>
      </c>
      <c r="E139" s="5">
        <v>0</v>
      </c>
      <c r="G139" s="5">
        <f t="shared" si="4"/>
        <v>0</v>
      </c>
      <c r="I139" s="5">
        <v>174221381630</v>
      </c>
      <c r="K139" s="5">
        <v>0</v>
      </c>
      <c r="M139" s="5">
        <f t="shared" si="5"/>
        <v>174221381630</v>
      </c>
    </row>
    <row r="140" spans="1:13" s="5" customFormat="1" ht="21" x14ac:dyDescent="0.25">
      <c r="A140" s="7" t="s">
        <v>135</v>
      </c>
      <c r="C140" s="5">
        <v>0</v>
      </c>
      <c r="E140" s="5">
        <v>0</v>
      </c>
      <c r="G140" s="5">
        <f t="shared" si="4"/>
        <v>0</v>
      </c>
      <c r="I140" s="5">
        <v>16915068493</v>
      </c>
      <c r="K140" s="5">
        <v>0</v>
      </c>
      <c r="M140" s="5">
        <f t="shared" si="5"/>
        <v>16915068493</v>
      </c>
    </row>
    <row r="141" spans="1:13" s="5" customFormat="1" ht="21" x14ac:dyDescent="0.25">
      <c r="A141" s="7" t="s">
        <v>144</v>
      </c>
      <c r="C141" s="5">
        <v>50024657533</v>
      </c>
      <c r="E141" s="5">
        <v>227189</v>
      </c>
      <c r="G141" s="5">
        <f t="shared" si="4"/>
        <v>50024430344</v>
      </c>
      <c r="I141" s="5">
        <v>292053424637</v>
      </c>
      <c r="K141" s="5">
        <v>189021665</v>
      </c>
      <c r="M141" s="5">
        <f t="shared" si="5"/>
        <v>291864402972</v>
      </c>
    </row>
    <row r="142" spans="1:13" s="5" customFormat="1" ht="21" x14ac:dyDescent="0.25">
      <c r="A142" s="7" t="s">
        <v>139</v>
      </c>
      <c r="C142" s="5">
        <v>0</v>
      </c>
      <c r="E142" s="5">
        <v>0</v>
      </c>
      <c r="G142" s="5">
        <f t="shared" si="4"/>
        <v>0</v>
      </c>
      <c r="I142" s="5">
        <v>95338356159</v>
      </c>
      <c r="K142" s="5">
        <v>0</v>
      </c>
      <c r="M142" s="5">
        <f t="shared" si="5"/>
        <v>95338356159</v>
      </c>
    </row>
    <row r="143" spans="1:13" s="5" customFormat="1" ht="21" x14ac:dyDescent="0.25">
      <c r="A143" s="7" t="s">
        <v>135</v>
      </c>
      <c r="C143" s="5">
        <v>0</v>
      </c>
      <c r="E143" s="5">
        <v>0</v>
      </c>
      <c r="G143" s="5">
        <f t="shared" si="4"/>
        <v>0</v>
      </c>
      <c r="I143" s="5">
        <v>59547945204</v>
      </c>
      <c r="K143" s="5">
        <v>0</v>
      </c>
      <c r="M143" s="5">
        <f t="shared" si="5"/>
        <v>59547945204</v>
      </c>
    </row>
    <row r="144" spans="1:13" s="5" customFormat="1" ht="21" x14ac:dyDescent="0.25">
      <c r="A144" s="7" t="s">
        <v>135</v>
      </c>
      <c r="C144" s="5">
        <v>0</v>
      </c>
      <c r="E144" s="5">
        <v>0</v>
      </c>
      <c r="G144" s="5">
        <f t="shared" si="4"/>
        <v>0</v>
      </c>
      <c r="I144" s="5">
        <v>176745205479</v>
      </c>
      <c r="K144" s="5">
        <v>0</v>
      </c>
      <c r="M144" s="5">
        <f t="shared" si="5"/>
        <v>176745205479</v>
      </c>
    </row>
    <row r="145" spans="1:13" s="5" customFormat="1" ht="21" x14ac:dyDescent="0.25">
      <c r="A145" s="7" t="s">
        <v>144</v>
      </c>
      <c r="C145" s="5">
        <v>0</v>
      </c>
      <c r="E145" s="5">
        <v>0</v>
      </c>
      <c r="G145" s="5">
        <f t="shared" si="4"/>
        <v>0</v>
      </c>
      <c r="I145" s="5">
        <v>441815068489</v>
      </c>
      <c r="K145" s="5">
        <v>0</v>
      </c>
      <c r="M145" s="5">
        <f t="shared" si="5"/>
        <v>441815068489</v>
      </c>
    </row>
    <row r="146" spans="1:13" s="5" customFormat="1" ht="21" x14ac:dyDescent="0.25">
      <c r="A146" s="7" t="s">
        <v>151</v>
      </c>
      <c r="C146" s="5">
        <v>0</v>
      </c>
      <c r="E146" s="5">
        <v>0</v>
      </c>
      <c r="G146" s="5">
        <f t="shared" si="4"/>
        <v>0</v>
      </c>
      <c r="I146" s="5">
        <v>129797260273</v>
      </c>
      <c r="K146" s="5">
        <v>0</v>
      </c>
      <c r="M146" s="5">
        <f t="shared" si="5"/>
        <v>129797260273</v>
      </c>
    </row>
    <row r="147" spans="1:13" s="5" customFormat="1" ht="21" x14ac:dyDescent="0.25">
      <c r="A147" s="7" t="s">
        <v>135</v>
      </c>
      <c r="C147" s="5">
        <v>0</v>
      </c>
      <c r="E147" s="5">
        <v>0</v>
      </c>
      <c r="G147" s="5">
        <f t="shared" si="4"/>
        <v>0</v>
      </c>
      <c r="I147" s="5">
        <v>201945205480</v>
      </c>
      <c r="K147" s="5">
        <v>0</v>
      </c>
      <c r="M147" s="5">
        <f t="shared" si="5"/>
        <v>201945205480</v>
      </c>
    </row>
    <row r="148" spans="1:13" s="5" customFormat="1" ht="21" x14ac:dyDescent="0.25">
      <c r="A148" s="7" t="s">
        <v>139</v>
      </c>
      <c r="C148" s="5">
        <v>0</v>
      </c>
      <c r="E148" s="5">
        <v>0</v>
      </c>
      <c r="G148" s="5">
        <f t="shared" si="4"/>
        <v>0</v>
      </c>
      <c r="I148" s="5">
        <v>117282191777</v>
      </c>
      <c r="K148" s="5">
        <v>0</v>
      </c>
      <c r="M148" s="5">
        <f t="shared" si="5"/>
        <v>117282191777</v>
      </c>
    </row>
    <row r="149" spans="1:13" s="5" customFormat="1" ht="21" x14ac:dyDescent="0.25">
      <c r="A149" s="7" t="s">
        <v>139</v>
      </c>
      <c r="C149" s="5">
        <v>0</v>
      </c>
      <c r="E149" s="5">
        <v>0</v>
      </c>
      <c r="G149" s="5">
        <f t="shared" si="4"/>
        <v>0</v>
      </c>
      <c r="I149" s="5">
        <v>257720547940</v>
      </c>
      <c r="K149" s="5">
        <v>0</v>
      </c>
      <c r="M149" s="5">
        <f t="shared" si="5"/>
        <v>257720547940</v>
      </c>
    </row>
    <row r="150" spans="1:13" s="5" customFormat="1" ht="21" x14ac:dyDescent="0.25">
      <c r="A150" s="7" t="s">
        <v>146</v>
      </c>
      <c r="C150" s="5">
        <v>78904109588</v>
      </c>
      <c r="E150" s="5">
        <v>0</v>
      </c>
      <c r="G150" s="5">
        <f t="shared" si="4"/>
        <v>78904109588</v>
      </c>
      <c r="I150" s="5">
        <v>415594520532</v>
      </c>
      <c r="K150" s="5">
        <v>0</v>
      </c>
      <c r="M150" s="5">
        <f t="shared" si="5"/>
        <v>415594520532</v>
      </c>
    </row>
    <row r="151" spans="1:13" s="5" customFormat="1" ht="21" x14ac:dyDescent="0.25">
      <c r="A151" s="7" t="s">
        <v>139</v>
      </c>
      <c r="C151" s="5">
        <v>0</v>
      </c>
      <c r="E151" s="5">
        <v>0</v>
      </c>
      <c r="G151" s="5">
        <f t="shared" si="4"/>
        <v>0</v>
      </c>
      <c r="I151" s="5">
        <v>1348305753420</v>
      </c>
      <c r="K151" s="5">
        <v>0</v>
      </c>
      <c r="M151" s="5">
        <f t="shared" si="5"/>
        <v>1348305753420</v>
      </c>
    </row>
    <row r="152" spans="1:13" s="5" customFormat="1" ht="21" x14ac:dyDescent="0.25">
      <c r="A152" s="7" t="s">
        <v>135</v>
      </c>
      <c r="C152" s="5">
        <v>0</v>
      </c>
      <c r="E152" s="5">
        <v>0</v>
      </c>
      <c r="G152" s="5">
        <f t="shared" si="4"/>
        <v>0</v>
      </c>
      <c r="I152" s="5">
        <v>134630136985</v>
      </c>
      <c r="K152" s="5">
        <v>0</v>
      </c>
      <c r="M152" s="5">
        <f t="shared" si="5"/>
        <v>134630136985</v>
      </c>
    </row>
    <row r="153" spans="1:13" s="5" customFormat="1" ht="21" x14ac:dyDescent="0.25">
      <c r="A153" s="7" t="s">
        <v>144</v>
      </c>
      <c r="C153" s="5">
        <v>79109589043</v>
      </c>
      <c r="E153" s="5">
        <v>4061469</v>
      </c>
      <c r="G153" s="5">
        <f t="shared" si="4"/>
        <v>79105527574</v>
      </c>
      <c r="I153" s="5">
        <v>415767123278</v>
      </c>
      <c r="K153" s="5">
        <v>415894472</v>
      </c>
      <c r="M153" s="5">
        <f t="shared" si="5"/>
        <v>415351228806</v>
      </c>
    </row>
    <row r="154" spans="1:13" s="5" customFormat="1" ht="21" x14ac:dyDescent="0.25">
      <c r="A154" s="7" t="s">
        <v>147</v>
      </c>
      <c r="C154" s="5">
        <v>804</v>
      </c>
      <c r="E154" s="5">
        <v>0</v>
      </c>
      <c r="G154" s="5">
        <f t="shared" si="4"/>
        <v>804</v>
      </c>
      <c r="I154" s="5">
        <v>3472</v>
      </c>
      <c r="K154" s="5">
        <v>0</v>
      </c>
      <c r="M154" s="5">
        <f t="shared" si="5"/>
        <v>3472</v>
      </c>
    </row>
    <row r="155" spans="1:13" s="5" customFormat="1" ht="21" x14ac:dyDescent="0.25">
      <c r="A155" s="7" t="s">
        <v>151</v>
      </c>
      <c r="C155" s="5">
        <v>0</v>
      </c>
      <c r="E155" s="5">
        <v>0</v>
      </c>
      <c r="G155" s="5">
        <f t="shared" si="4"/>
        <v>0</v>
      </c>
      <c r="I155" s="5">
        <v>52816438356</v>
      </c>
      <c r="K155" s="5">
        <v>0</v>
      </c>
      <c r="M155" s="5">
        <f t="shared" si="5"/>
        <v>52816438356</v>
      </c>
    </row>
    <row r="156" spans="1:13" s="5" customFormat="1" ht="21" x14ac:dyDescent="0.25">
      <c r="A156" s="7" t="s">
        <v>148</v>
      </c>
      <c r="C156" s="5">
        <v>35232876714</v>
      </c>
      <c r="E156" s="5">
        <v>0</v>
      </c>
      <c r="G156" s="5">
        <f t="shared" si="4"/>
        <v>35232876714</v>
      </c>
      <c r="I156" s="5">
        <v>1051341096146</v>
      </c>
      <c r="K156" s="5">
        <v>0</v>
      </c>
      <c r="M156" s="5">
        <f t="shared" si="5"/>
        <v>1051341096146</v>
      </c>
    </row>
    <row r="157" spans="1:13" s="5" customFormat="1" ht="21" x14ac:dyDescent="0.25">
      <c r="A157" s="7" t="s">
        <v>141</v>
      </c>
      <c r="C157" s="5">
        <v>20212328769</v>
      </c>
      <c r="E157" s="5">
        <v>0</v>
      </c>
      <c r="G157" s="5">
        <f t="shared" si="4"/>
        <v>20212328769</v>
      </c>
      <c r="I157" s="5">
        <v>861607534503</v>
      </c>
      <c r="K157" s="5">
        <v>0</v>
      </c>
      <c r="M157" s="5">
        <f t="shared" si="5"/>
        <v>861607534503</v>
      </c>
    </row>
    <row r="158" spans="1:13" s="5" customFormat="1" ht="21" x14ac:dyDescent="0.25">
      <c r="A158" s="7" t="s">
        <v>151</v>
      </c>
      <c r="C158" s="5">
        <v>0</v>
      </c>
      <c r="E158" s="5">
        <v>0</v>
      </c>
      <c r="G158" s="5">
        <f t="shared" si="4"/>
        <v>0</v>
      </c>
      <c r="I158" s="5">
        <v>353317808218</v>
      </c>
      <c r="K158" s="5">
        <v>0</v>
      </c>
      <c r="M158" s="5">
        <f t="shared" si="5"/>
        <v>353317808218</v>
      </c>
    </row>
    <row r="159" spans="1:13" s="5" customFormat="1" ht="21" x14ac:dyDescent="0.25">
      <c r="A159" s="7" t="s">
        <v>149</v>
      </c>
      <c r="C159" s="5">
        <v>36667808221</v>
      </c>
      <c r="E159" s="5">
        <v>0</v>
      </c>
      <c r="G159" s="5">
        <f t="shared" si="4"/>
        <v>36667808221</v>
      </c>
      <c r="I159" s="5">
        <v>493281506849</v>
      </c>
      <c r="K159" s="5">
        <v>0</v>
      </c>
      <c r="M159" s="5">
        <f t="shared" si="5"/>
        <v>493281506849</v>
      </c>
    </row>
    <row r="160" spans="1:13" s="5" customFormat="1" ht="21" x14ac:dyDescent="0.25">
      <c r="A160" s="7" t="s">
        <v>135</v>
      </c>
      <c r="C160" s="5">
        <v>0</v>
      </c>
      <c r="E160" s="5">
        <v>0</v>
      </c>
      <c r="G160" s="5">
        <f t="shared" si="4"/>
        <v>0</v>
      </c>
      <c r="I160" s="5">
        <v>138945205478</v>
      </c>
      <c r="K160" s="5">
        <v>0</v>
      </c>
      <c r="M160" s="5">
        <f t="shared" si="5"/>
        <v>138945205478</v>
      </c>
    </row>
    <row r="161" spans="1:13" s="5" customFormat="1" ht="21" x14ac:dyDescent="0.25">
      <c r="A161" s="7" t="s">
        <v>135</v>
      </c>
      <c r="C161" s="5">
        <v>0</v>
      </c>
      <c r="E161" s="5">
        <v>0</v>
      </c>
      <c r="G161" s="5">
        <f t="shared" si="4"/>
        <v>0</v>
      </c>
      <c r="I161" s="5">
        <v>85956164385</v>
      </c>
      <c r="K161" s="5">
        <v>0</v>
      </c>
      <c r="M161" s="5">
        <f t="shared" si="5"/>
        <v>85956164385</v>
      </c>
    </row>
    <row r="162" spans="1:13" s="5" customFormat="1" ht="21" x14ac:dyDescent="0.25">
      <c r="A162" s="7" t="s">
        <v>135</v>
      </c>
      <c r="C162" s="5">
        <v>0</v>
      </c>
      <c r="E162" s="5">
        <v>0</v>
      </c>
      <c r="G162" s="5">
        <f t="shared" si="4"/>
        <v>0</v>
      </c>
      <c r="I162" s="5">
        <v>183649315068</v>
      </c>
      <c r="K162" s="5">
        <v>0</v>
      </c>
      <c r="M162" s="5">
        <f t="shared" si="5"/>
        <v>183649315068</v>
      </c>
    </row>
    <row r="163" spans="1:13" s="5" customFormat="1" ht="21" x14ac:dyDescent="0.25">
      <c r="A163" s="7" t="s">
        <v>135</v>
      </c>
      <c r="C163" s="5">
        <v>0</v>
      </c>
      <c r="E163" s="5">
        <v>0</v>
      </c>
      <c r="G163" s="5">
        <f t="shared" si="4"/>
        <v>0</v>
      </c>
      <c r="I163" s="5">
        <v>84618493148</v>
      </c>
      <c r="K163" s="5">
        <v>0</v>
      </c>
      <c r="M163" s="5">
        <f t="shared" si="5"/>
        <v>84618493148</v>
      </c>
    </row>
    <row r="164" spans="1:13" s="5" customFormat="1" ht="21" x14ac:dyDescent="0.25">
      <c r="A164" s="7" t="s">
        <v>135</v>
      </c>
      <c r="C164" s="5">
        <v>0</v>
      </c>
      <c r="E164" s="5">
        <v>0</v>
      </c>
      <c r="G164" s="5">
        <f t="shared" si="4"/>
        <v>0</v>
      </c>
      <c r="I164" s="5">
        <v>23862328765</v>
      </c>
      <c r="K164" s="5">
        <v>0</v>
      </c>
      <c r="M164" s="5">
        <f t="shared" si="5"/>
        <v>23862328765</v>
      </c>
    </row>
    <row r="165" spans="1:13" s="5" customFormat="1" ht="21" x14ac:dyDescent="0.25">
      <c r="A165" s="7" t="s">
        <v>151</v>
      </c>
      <c r="C165" s="5">
        <v>0</v>
      </c>
      <c r="E165" s="5">
        <v>0</v>
      </c>
      <c r="G165" s="5">
        <f t="shared" si="4"/>
        <v>0</v>
      </c>
      <c r="I165" s="5">
        <v>163972602740</v>
      </c>
      <c r="K165" s="5">
        <v>0</v>
      </c>
      <c r="M165" s="5">
        <f t="shared" si="5"/>
        <v>163972602740</v>
      </c>
    </row>
    <row r="166" spans="1:13" s="5" customFormat="1" ht="21" x14ac:dyDescent="0.25">
      <c r="A166" s="7" t="s">
        <v>135</v>
      </c>
      <c r="C166" s="5">
        <v>0</v>
      </c>
      <c r="E166" s="5">
        <v>0</v>
      </c>
      <c r="G166" s="5">
        <f t="shared" si="4"/>
        <v>0</v>
      </c>
      <c r="I166" s="5">
        <v>121339726025</v>
      </c>
      <c r="K166" s="5">
        <v>0</v>
      </c>
      <c r="M166" s="5">
        <f t="shared" si="5"/>
        <v>121339726025</v>
      </c>
    </row>
    <row r="167" spans="1:13" s="5" customFormat="1" ht="21" x14ac:dyDescent="0.25">
      <c r="A167" s="7" t="s">
        <v>139</v>
      </c>
      <c r="C167" s="5">
        <v>31160287937</v>
      </c>
      <c r="E167" s="5">
        <v>0</v>
      </c>
      <c r="G167" s="5">
        <f t="shared" si="4"/>
        <v>31160287937</v>
      </c>
      <c r="I167" s="5">
        <v>246679465972</v>
      </c>
      <c r="K167" s="5">
        <v>0</v>
      </c>
      <c r="M167" s="5">
        <f t="shared" si="5"/>
        <v>246679465972</v>
      </c>
    </row>
    <row r="168" spans="1:13" s="5" customFormat="1" ht="21" x14ac:dyDescent="0.25">
      <c r="A168" s="7" t="s">
        <v>146</v>
      </c>
      <c r="C168" s="5">
        <v>0</v>
      </c>
      <c r="E168" s="5">
        <v>0</v>
      </c>
      <c r="G168" s="5">
        <f t="shared" si="4"/>
        <v>0</v>
      </c>
      <c r="I168" s="5">
        <v>99002739723</v>
      </c>
      <c r="K168" s="5">
        <v>0</v>
      </c>
      <c r="M168" s="5">
        <f t="shared" si="5"/>
        <v>99002739723</v>
      </c>
    </row>
    <row r="169" spans="1:13" s="5" customFormat="1" ht="21" x14ac:dyDescent="0.25">
      <c r="A169" s="7" t="s">
        <v>142</v>
      </c>
      <c r="C169" s="5">
        <v>21205479450</v>
      </c>
      <c r="E169" s="5">
        <v>0</v>
      </c>
      <c r="G169" s="5">
        <f t="shared" si="4"/>
        <v>21205479450</v>
      </c>
      <c r="I169" s="5">
        <v>93304109580</v>
      </c>
      <c r="K169" s="5">
        <v>0</v>
      </c>
      <c r="M169" s="5">
        <f t="shared" si="5"/>
        <v>93304109580</v>
      </c>
    </row>
    <row r="170" spans="1:13" s="5" customFormat="1" ht="21" x14ac:dyDescent="0.25">
      <c r="A170" s="7" t="s">
        <v>144</v>
      </c>
      <c r="C170" s="5">
        <v>47367123287</v>
      </c>
      <c r="E170" s="5">
        <v>424901</v>
      </c>
      <c r="G170" s="5">
        <f t="shared" si="4"/>
        <v>47366698386</v>
      </c>
      <c r="I170" s="5">
        <v>207685479438</v>
      </c>
      <c r="K170" s="5">
        <v>299130281</v>
      </c>
      <c r="M170" s="5">
        <f t="shared" si="5"/>
        <v>207386349157</v>
      </c>
    </row>
    <row r="171" spans="1:13" s="5" customFormat="1" ht="21" x14ac:dyDescent="0.25">
      <c r="A171" s="7" t="s">
        <v>142</v>
      </c>
      <c r="C171" s="5">
        <v>45616438350</v>
      </c>
      <c r="E171" s="5">
        <v>0</v>
      </c>
      <c r="G171" s="5">
        <f t="shared" si="4"/>
        <v>45616438350</v>
      </c>
      <c r="I171" s="5">
        <v>196150684905</v>
      </c>
      <c r="K171" s="5">
        <v>0</v>
      </c>
      <c r="M171" s="5">
        <f t="shared" si="5"/>
        <v>196150684905</v>
      </c>
    </row>
    <row r="172" spans="1:13" s="5" customFormat="1" ht="21" x14ac:dyDescent="0.25">
      <c r="A172" s="7" t="s">
        <v>142</v>
      </c>
      <c r="C172" s="5">
        <v>123287671230</v>
      </c>
      <c r="E172" s="5">
        <v>0</v>
      </c>
      <c r="G172" s="5">
        <f t="shared" si="4"/>
        <v>123287671230</v>
      </c>
      <c r="I172" s="5">
        <v>526027397248</v>
      </c>
      <c r="K172" s="5">
        <v>0</v>
      </c>
      <c r="M172" s="5">
        <f t="shared" si="5"/>
        <v>526027397248</v>
      </c>
    </row>
    <row r="173" spans="1:13" s="5" customFormat="1" ht="21" x14ac:dyDescent="0.25">
      <c r="A173" s="7" t="s">
        <v>142</v>
      </c>
      <c r="C173" s="5">
        <v>110958904080</v>
      </c>
      <c r="E173" s="5">
        <v>0</v>
      </c>
      <c r="G173" s="5">
        <f t="shared" si="4"/>
        <v>110958904080</v>
      </c>
      <c r="I173" s="5">
        <v>462328767000</v>
      </c>
      <c r="K173" s="5">
        <v>0</v>
      </c>
      <c r="M173" s="5">
        <f t="shared" si="5"/>
        <v>462328767000</v>
      </c>
    </row>
    <row r="174" spans="1:13" s="5" customFormat="1" ht="21" x14ac:dyDescent="0.25">
      <c r="A174" s="7" t="s">
        <v>135</v>
      </c>
      <c r="C174" s="5">
        <v>0</v>
      </c>
      <c r="E174" s="5">
        <v>0</v>
      </c>
      <c r="G174" s="5">
        <f t="shared" si="4"/>
        <v>0</v>
      </c>
      <c r="I174" s="5">
        <v>17993835613</v>
      </c>
      <c r="K174" s="5">
        <v>0</v>
      </c>
      <c r="M174" s="5">
        <f t="shared" si="5"/>
        <v>17993835613</v>
      </c>
    </row>
    <row r="175" spans="1:13" s="5" customFormat="1" ht="21" x14ac:dyDescent="0.25">
      <c r="A175" s="7" t="s">
        <v>142</v>
      </c>
      <c r="C175" s="5">
        <v>91232876700</v>
      </c>
      <c r="E175" s="5">
        <v>0</v>
      </c>
      <c r="G175" s="5">
        <f t="shared" si="4"/>
        <v>91232876700</v>
      </c>
      <c r="I175" s="5">
        <v>367972602690</v>
      </c>
      <c r="K175" s="5">
        <v>0</v>
      </c>
      <c r="M175" s="5">
        <f t="shared" si="5"/>
        <v>367972602690</v>
      </c>
    </row>
    <row r="176" spans="1:13" s="5" customFormat="1" ht="21" x14ac:dyDescent="0.25">
      <c r="A176" s="7" t="s">
        <v>135</v>
      </c>
      <c r="C176" s="5">
        <v>0</v>
      </c>
      <c r="E176" s="5">
        <v>0</v>
      </c>
      <c r="G176" s="5">
        <f t="shared" si="4"/>
        <v>0</v>
      </c>
      <c r="I176" s="5">
        <v>19987397259</v>
      </c>
      <c r="K176" s="5">
        <v>0</v>
      </c>
      <c r="M176" s="5">
        <f t="shared" si="5"/>
        <v>19987397259</v>
      </c>
    </row>
    <row r="177" spans="1:13" s="5" customFormat="1" ht="21" x14ac:dyDescent="0.25">
      <c r="A177" s="7" t="s">
        <v>177</v>
      </c>
      <c r="C177" s="5">
        <v>0</v>
      </c>
      <c r="E177" s="5">
        <v>0</v>
      </c>
      <c r="G177" s="5">
        <f t="shared" si="4"/>
        <v>0</v>
      </c>
      <c r="I177" s="5">
        <v>68654794517</v>
      </c>
      <c r="K177" s="5">
        <v>0</v>
      </c>
      <c r="M177" s="5">
        <f t="shared" si="5"/>
        <v>68654794517</v>
      </c>
    </row>
    <row r="178" spans="1:13" s="5" customFormat="1" ht="21" x14ac:dyDescent="0.25">
      <c r="A178" s="7" t="s">
        <v>135</v>
      </c>
      <c r="C178" s="5">
        <v>0</v>
      </c>
      <c r="E178" s="5">
        <v>0</v>
      </c>
      <c r="G178" s="5">
        <f t="shared" si="4"/>
        <v>0</v>
      </c>
      <c r="I178" s="5">
        <v>62136986301</v>
      </c>
      <c r="K178" s="5">
        <v>0</v>
      </c>
      <c r="M178" s="5">
        <f t="shared" si="5"/>
        <v>62136986301</v>
      </c>
    </row>
    <row r="179" spans="1:13" s="5" customFormat="1" ht="21" x14ac:dyDescent="0.25">
      <c r="A179" s="7" t="s">
        <v>135</v>
      </c>
      <c r="C179" s="5">
        <v>0</v>
      </c>
      <c r="E179" s="5">
        <v>0</v>
      </c>
      <c r="G179" s="5">
        <f t="shared" si="4"/>
        <v>0</v>
      </c>
      <c r="I179" s="5">
        <v>84575342466</v>
      </c>
      <c r="K179" s="5">
        <v>0</v>
      </c>
      <c r="M179" s="5">
        <f t="shared" si="5"/>
        <v>84575342466</v>
      </c>
    </row>
    <row r="180" spans="1:13" s="5" customFormat="1" ht="21" x14ac:dyDescent="0.25">
      <c r="A180" s="7" t="s">
        <v>139</v>
      </c>
      <c r="C180" s="5">
        <v>59178082191</v>
      </c>
      <c r="E180" s="5">
        <v>0</v>
      </c>
      <c r="G180" s="5">
        <f t="shared" si="4"/>
        <v>59178082191</v>
      </c>
      <c r="I180" s="5">
        <v>228606164358</v>
      </c>
      <c r="K180" s="5">
        <v>0</v>
      </c>
      <c r="M180" s="5">
        <f t="shared" si="5"/>
        <v>228606164358</v>
      </c>
    </row>
    <row r="181" spans="1:13" s="5" customFormat="1" ht="21" x14ac:dyDescent="0.25">
      <c r="A181" s="7" t="s">
        <v>186</v>
      </c>
      <c r="C181" s="5">
        <v>0</v>
      </c>
      <c r="E181" s="5">
        <v>0</v>
      </c>
      <c r="G181" s="5">
        <f t="shared" si="4"/>
        <v>0</v>
      </c>
      <c r="I181" s="5">
        <v>53353525923</v>
      </c>
      <c r="K181" s="5">
        <v>0</v>
      </c>
      <c r="M181" s="5">
        <f t="shared" si="5"/>
        <v>53353525923</v>
      </c>
    </row>
    <row r="182" spans="1:13" s="5" customFormat="1" ht="21" x14ac:dyDescent="0.25">
      <c r="A182" s="7" t="s">
        <v>150</v>
      </c>
      <c r="C182" s="5">
        <v>13287671231</v>
      </c>
      <c r="E182" s="5">
        <v>1816628</v>
      </c>
      <c r="G182" s="5">
        <f t="shared" si="4"/>
        <v>13285854603</v>
      </c>
      <c r="I182" s="5">
        <v>49643835604</v>
      </c>
      <c r="K182" s="5">
        <v>64003533</v>
      </c>
      <c r="M182" s="5">
        <f t="shared" si="5"/>
        <v>49579832071</v>
      </c>
    </row>
    <row r="183" spans="1:13" s="5" customFormat="1" ht="21" x14ac:dyDescent="0.25">
      <c r="A183" s="7" t="s">
        <v>142</v>
      </c>
      <c r="C183" s="5">
        <v>113424657510</v>
      </c>
      <c r="E183" s="5">
        <v>0</v>
      </c>
      <c r="G183" s="5">
        <f t="shared" si="4"/>
        <v>113424657510</v>
      </c>
      <c r="I183" s="5">
        <v>431013698538</v>
      </c>
      <c r="K183" s="5">
        <v>0</v>
      </c>
      <c r="M183" s="5">
        <f t="shared" si="5"/>
        <v>431013698538</v>
      </c>
    </row>
    <row r="184" spans="1:13" s="5" customFormat="1" ht="21" x14ac:dyDescent="0.25">
      <c r="A184" s="7" t="s">
        <v>139</v>
      </c>
      <c r="C184" s="5">
        <v>23671232876</v>
      </c>
      <c r="E184" s="5">
        <v>0</v>
      </c>
      <c r="G184" s="5">
        <f t="shared" si="4"/>
        <v>23671232876</v>
      </c>
      <c r="I184" s="5">
        <v>86005479423</v>
      </c>
      <c r="K184" s="5">
        <v>0</v>
      </c>
      <c r="M184" s="5">
        <f t="shared" si="5"/>
        <v>86005479423</v>
      </c>
    </row>
    <row r="185" spans="1:13" s="5" customFormat="1" ht="21" x14ac:dyDescent="0.25">
      <c r="A185" s="7" t="s">
        <v>177</v>
      </c>
      <c r="C185" s="5">
        <v>0</v>
      </c>
      <c r="E185" s="5">
        <v>0</v>
      </c>
      <c r="G185" s="5">
        <f t="shared" si="4"/>
        <v>0</v>
      </c>
      <c r="I185" s="5">
        <v>212232328766</v>
      </c>
      <c r="K185" s="5">
        <v>0</v>
      </c>
      <c r="M185" s="5">
        <f t="shared" si="5"/>
        <v>212232328766</v>
      </c>
    </row>
    <row r="186" spans="1:13" s="5" customFormat="1" ht="21" x14ac:dyDescent="0.25">
      <c r="A186" s="7" t="s">
        <v>145</v>
      </c>
      <c r="C186" s="5">
        <v>73419041095</v>
      </c>
      <c r="E186" s="5">
        <v>626206</v>
      </c>
      <c r="G186" s="5">
        <f t="shared" si="4"/>
        <v>73418414889</v>
      </c>
      <c r="I186" s="5">
        <v>249418356157</v>
      </c>
      <c r="K186" s="5">
        <v>480926374</v>
      </c>
      <c r="M186" s="5">
        <f t="shared" si="5"/>
        <v>248937429783</v>
      </c>
    </row>
    <row r="187" spans="1:13" s="5" customFormat="1" ht="21" x14ac:dyDescent="0.25">
      <c r="A187" s="7" t="s">
        <v>144</v>
      </c>
      <c r="C187" s="5">
        <v>52602739725</v>
      </c>
      <c r="E187" s="5">
        <v>0</v>
      </c>
      <c r="G187" s="5">
        <f t="shared" si="4"/>
        <v>52602739725</v>
      </c>
      <c r="I187" s="5">
        <v>175342465745</v>
      </c>
      <c r="K187" s="5">
        <v>316986272</v>
      </c>
      <c r="M187" s="5">
        <f t="shared" si="5"/>
        <v>175025479473</v>
      </c>
    </row>
    <row r="188" spans="1:13" s="5" customFormat="1" ht="21" x14ac:dyDescent="0.25">
      <c r="A188" s="7" t="s">
        <v>150</v>
      </c>
      <c r="C188" s="5">
        <v>10520547944</v>
      </c>
      <c r="E188" s="5">
        <v>0</v>
      </c>
      <c r="G188" s="5">
        <f t="shared" si="4"/>
        <v>10520547944</v>
      </c>
      <c r="I188" s="5">
        <v>34016438348</v>
      </c>
      <c r="K188" s="5">
        <v>50587158</v>
      </c>
      <c r="M188" s="5">
        <f t="shared" si="5"/>
        <v>33965851190</v>
      </c>
    </row>
    <row r="189" spans="1:13" s="5" customFormat="1" ht="21" x14ac:dyDescent="0.25">
      <c r="A189" s="7" t="s">
        <v>139</v>
      </c>
      <c r="C189" s="5">
        <v>26301369862</v>
      </c>
      <c r="E189" s="5">
        <v>0</v>
      </c>
      <c r="G189" s="5">
        <f t="shared" si="4"/>
        <v>26301369862</v>
      </c>
      <c r="I189" s="5">
        <v>83287671207</v>
      </c>
      <c r="K189" s="5">
        <v>0</v>
      </c>
      <c r="M189" s="5">
        <f t="shared" si="5"/>
        <v>83287671207</v>
      </c>
    </row>
    <row r="190" spans="1:13" s="5" customFormat="1" ht="21" x14ac:dyDescent="0.25">
      <c r="A190" s="7" t="s">
        <v>148</v>
      </c>
      <c r="C190" s="5">
        <v>5260273973</v>
      </c>
      <c r="E190" s="5">
        <v>0</v>
      </c>
      <c r="G190" s="5">
        <f t="shared" si="4"/>
        <v>5260273973</v>
      </c>
      <c r="I190" s="5">
        <v>19068493151</v>
      </c>
      <c r="K190" s="5">
        <v>0</v>
      </c>
      <c r="M190" s="5">
        <f t="shared" si="5"/>
        <v>19068493151</v>
      </c>
    </row>
    <row r="191" spans="1:13" s="5" customFormat="1" ht="21" x14ac:dyDescent="0.25">
      <c r="A191" s="7" t="s">
        <v>135</v>
      </c>
      <c r="C191" s="5">
        <v>33183561648</v>
      </c>
      <c r="E191" s="5">
        <v>0</v>
      </c>
      <c r="G191" s="5">
        <f t="shared" si="4"/>
        <v>33183561648</v>
      </c>
      <c r="I191" s="5">
        <v>366115068480</v>
      </c>
      <c r="K191" s="5">
        <v>14283893</v>
      </c>
      <c r="M191" s="5">
        <f t="shared" si="5"/>
        <v>366100784587</v>
      </c>
    </row>
    <row r="192" spans="1:13" s="5" customFormat="1" ht="21" x14ac:dyDescent="0.25">
      <c r="A192" s="7" t="s">
        <v>139</v>
      </c>
      <c r="C192" s="5">
        <v>26584931527</v>
      </c>
      <c r="E192" s="5">
        <v>0</v>
      </c>
      <c r="G192" s="5">
        <f t="shared" si="4"/>
        <v>26584931527</v>
      </c>
      <c r="I192" s="5">
        <v>111439726024</v>
      </c>
      <c r="K192" s="5">
        <v>0</v>
      </c>
      <c r="M192" s="5">
        <f t="shared" si="5"/>
        <v>111439726024</v>
      </c>
    </row>
    <row r="193" spans="1:13" s="5" customFormat="1" ht="21" x14ac:dyDescent="0.25">
      <c r="A193" s="7" t="s">
        <v>135</v>
      </c>
      <c r="C193" s="5">
        <v>71539726050</v>
      </c>
      <c r="E193" s="5">
        <v>0</v>
      </c>
      <c r="G193" s="5">
        <f t="shared" si="4"/>
        <v>71539726050</v>
      </c>
      <c r="I193" s="5">
        <v>241446575342</v>
      </c>
      <c r="K193" s="5">
        <v>0</v>
      </c>
      <c r="M193" s="5">
        <f t="shared" si="5"/>
        <v>241446575342</v>
      </c>
    </row>
    <row r="194" spans="1:13" s="5" customFormat="1" ht="21" x14ac:dyDescent="0.25">
      <c r="A194" s="7" t="s">
        <v>135</v>
      </c>
      <c r="C194" s="5">
        <v>14728767129</v>
      </c>
      <c r="E194" s="5">
        <v>0</v>
      </c>
      <c r="G194" s="5">
        <f t="shared" si="4"/>
        <v>14728767129</v>
      </c>
      <c r="I194" s="5">
        <v>49095890412</v>
      </c>
      <c r="K194" s="5">
        <v>0</v>
      </c>
      <c r="M194" s="5">
        <f t="shared" si="5"/>
        <v>49095890412</v>
      </c>
    </row>
    <row r="195" spans="1:13" s="5" customFormat="1" ht="21" x14ac:dyDescent="0.25">
      <c r="A195" s="7" t="s">
        <v>144</v>
      </c>
      <c r="C195" s="5">
        <v>90301369850</v>
      </c>
      <c r="E195" s="5">
        <v>0</v>
      </c>
      <c r="G195" s="5">
        <f t="shared" si="4"/>
        <v>90301369850</v>
      </c>
      <c r="I195" s="5">
        <v>355156164319</v>
      </c>
      <c r="K195" s="5">
        <v>323016352</v>
      </c>
      <c r="M195" s="5">
        <f t="shared" si="5"/>
        <v>354833147967</v>
      </c>
    </row>
    <row r="196" spans="1:13" s="5" customFormat="1" ht="21" x14ac:dyDescent="0.25">
      <c r="A196" s="7" t="s">
        <v>143</v>
      </c>
      <c r="C196" s="5">
        <v>263013698630</v>
      </c>
      <c r="E196" s="5">
        <v>0</v>
      </c>
      <c r="G196" s="5">
        <f t="shared" si="4"/>
        <v>263013698630</v>
      </c>
      <c r="I196" s="5">
        <v>710136986287</v>
      </c>
      <c r="K196" s="5">
        <v>1600083338</v>
      </c>
      <c r="M196" s="5">
        <f t="shared" si="5"/>
        <v>708536902949</v>
      </c>
    </row>
    <row r="197" spans="1:13" s="5" customFormat="1" ht="21" x14ac:dyDescent="0.25">
      <c r="A197" s="7" t="s">
        <v>135</v>
      </c>
      <c r="C197" s="5">
        <v>87671232892</v>
      </c>
      <c r="E197" s="5">
        <v>0</v>
      </c>
      <c r="G197" s="5">
        <f t="shared" si="4"/>
        <v>87671232892</v>
      </c>
      <c r="I197" s="5">
        <v>778871232879</v>
      </c>
      <c r="K197" s="5">
        <v>0</v>
      </c>
      <c r="M197" s="5">
        <f t="shared" si="5"/>
        <v>778871232879</v>
      </c>
    </row>
    <row r="198" spans="1:13" s="5" customFormat="1" ht="21" x14ac:dyDescent="0.25">
      <c r="A198" s="7" t="s">
        <v>139</v>
      </c>
      <c r="C198" s="5">
        <v>7364383560</v>
      </c>
      <c r="E198" s="5">
        <v>0</v>
      </c>
      <c r="G198" s="5">
        <f t="shared" si="4"/>
        <v>7364383560</v>
      </c>
      <c r="I198" s="5">
        <v>19883835612</v>
      </c>
      <c r="K198" s="5">
        <v>0</v>
      </c>
      <c r="M198" s="5">
        <f t="shared" si="5"/>
        <v>19883835612</v>
      </c>
    </row>
    <row r="199" spans="1:13" s="5" customFormat="1" ht="21" x14ac:dyDescent="0.25">
      <c r="A199" s="7" t="s">
        <v>139</v>
      </c>
      <c r="C199" s="5">
        <v>78904109588</v>
      </c>
      <c r="E199" s="5">
        <v>0</v>
      </c>
      <c r="G199" s="5">
        <f t="shared" si="4"/>
        <v>78904109588</v>
      </c>
      <c r="I199" s="5">
        <v>210410958893</v>
      </c>
      <c r="K199" s="5">
        <v>0</v>
      </c>
      <c r="M199" s="5">
        <f t="shared" si="5"/>
        <v>210410958893</v>
      </c>
    </row>
    <row r="200" spans="1:13" s="5" customFormat="1" ht="21" x14ac:dyDescent="0.25">
      <c r="A200" s="7" t="s">
        <v>144</v>
      </c>
      <c r="C200" s="5">
        <v>18410958904</v>
      </c>
      <c r="E200" s="5">
        <v>0</v>
      </c>
      <c r="G200" s="5">
        <f t="shared" si="4"/>
        <v>18410958904</v>
      </c>
      <c r="I200" s="5">
        <v>48482191778</v>
      </c>
      <c r="K200" s="5">
        <v>121395326</v>
      </c>
      <c r="M200" s="5">
        <f t="shared" si="5"/>
        <v>48360796452</v>
      </c>
    </row>
    <row r="201" spans="1:13" s="5" customFormat="1" ht="21" x14ac:dyDescent="0.25">
      <c r="A201" s="7" t="s">
        <v>135</v>
      </c>
      <c r="C201" s="5">
        <v>39978082201</v>
      </c>
      <c r="E201" s="5">
        <v>0</v>
      </c>
      <c r="G201" s="5">
        <f t="shared" ref="G201:G234" si="6">+C201-E201</f>
        <v>39978082201</v>
      </c>
      <c r="I201" s="5">
        <v>116602739724</v>
      </c>
      <c r="K201" s="5">
        <v>0</v>
      </c>
      <c r="M201" s="5">
        <f t="shared" ref="M201:M234" si="7">+I201-K201</f>
        <v>116602739724</v>
      </c>
    </row>
    <row r="202" spans="1:13" s="5" customFormat="1" ht="21" x14ac:dyDescent="0.25">
      <c r="A202" s="7" t="s">
        <v>135</v>
      </c>
      <c r="C202" s="5">
        <v>7890410958</v>
      </c>
      <c r="E202" s="5">
        <v>0</v>
      </c>
      <c r="G202" s="5">
        <f t="shared" si="6"/>
        <v>7890410958</v>
      </c>
      <c r="I202" s="5">
        <v>18936986292</v>
      </c>
      <c r="K202" s="5">
        <v>51712513</v>
      </c>
      <c r="M202" s="5">
        <f t="shared" si="7"/>
        <v>18885273779</v>
      </c>
    </row>
    <row r="203" spans="1:13" s="5" customFormat="1" ht="21" x14ac:dyDescent="0.25">
      <c r="A203" s="7" t="s">
        <v>135</v>
      </c>
      <c r="C203" s="5">
        <v>82060273976</v>
      </c>
      <c r="E203" s="5">
        <v>0</v>
      </c>
      <c r="G203" s="5">
        <f t="shared" si="6"/>
        <v>82060273976</v>
      </c>
      <c r="I203" s="5">
        <v>211989041097</v>
      </c>
      <c r="K203" s="5">
        <v>0</v>
      </c>
      <c r="M203" s="5">
        <f t="shared" si="7"/>
        <v>211989041097</v>
      </c>
    </row>
    <row r="204" spans="1:13" s="5" customFormat="1" ht="21" x14ac:dyDescent="0.25">
      <c r="A204" s="7" t="s">
        <v>139</v>
      </c>
      <c r="C204" s="5">
        <v>38136986301</v>
      </c>
      <c r="E204" s="5">
        <v>0</v>
      </c>
      <c r="G204" s="5">
        <f t="shared" si="6"/>
        <v>38136986301</v>
      </c>
      <c r="I204" s="5">
        <v>83901369840</v>
      </c>
      <c r="K204" s="5">
        <v>0</v>
      </c>
      <c r="M204" s="5">
        <f t="shared" si="7"/>
        <v>83901369840</v>
      </c>
    </row>
    <row r="205" spans="1:13" s="5" customFormat="1" ht="21" x14ac:dyDescent="0.25">
      <c r="A205" s="7" t="s">
        <v>146</v>
      </c>
      <c r="C205" s="5">
        <v>65753424631</v>
      </c>
      <c r="E205" s="5">
        <v>0</v>
      </c>
      <c r="G205" s="5">
        <f t="shared" si="6"/>
        <v>65753424631</v>
      </c>
      <c r="I205" s="5">
        <v>135890410903</v>
      </c>
      <c r="K205" s="5">
        <v>0</v>
      </c>
      <c r="M205" s="5">
        <f t="shared" si="7"/>
        <v>135890410903</v>
      </c>
    </row>
    <row r="206" spans="1:13" s="5" customFormat="1" ht="21" x14ac:dyDescent="0.25">
      <c r="A206" s="7" t="s">
        <v>151</v>
      </c>
      <c r="C206" s="5">
        <v>56986301397</v>
      </c>
      <c r="E206" s="5">
        <v>0</v>
      </c>
      <c r="G206" s="5">
        <f t="shared" si="6"/>
        <v>56986301397</v>
      </c>
      <c r="I206" s="5">
        <v>222246575341</v>
      </c>
      <c r="K206" s="5">
        <v>0</v>
      </c>
      <c r="M206" s="5">
        <f t="shared" si="7"/>
        <v>222246575341</v>
      </c>
    </row>
    <row r="207" spans="1:13" s="5" customFormat="1" ht="21" x14ac:dyDescent="0.25">
      <c r="A207" s="7" t="s">
        <v>139</v>
      </c>
      <c r="C207" s="5">
        <v>102049315081</v>
      </c>
      <c r="E207" s="5">
        <v>0</v>
      </c>
      <c r="G207" s="5">
        <f t="shared" si="6"/>
        <v>102049315081</v>
      </c>
      <c r="I207" s="5">
        <v>221106849313</v>
      </c>
      <c r="K207" s="5">
        <v>0</v>
      </c>
      <c r="M207" s="5">
        <f t="shared" si="7"/>
        <v>221106849313</v>
      </c>
    </row>
    <row r="208" spans="1:13" s="5" customFormat="1" ht="21" x14ac:dyDescent="0.25">
      <c r="A208" s="7" t="s">
        <v>135</v>
      </c>
      <c r="C208" s="5">
        <v>11835616438</v>
      </c>
      <c r="E208" s="5">
        <v>0</v>
      </c>
      <c r="G208" s="5">
        <f t="shared" si="6"/>
        <v>11835616438</v>
      </c>
      <c r="I208" s="5">
        <v>21698630113</v>
      </c>
      <c r="K208" s="5">
        <v>51610668</v>
      </c>
      <c r="M208" s="5">
        <f t="shared" si="7"/>
        <v>21647019445</v>
      </c>
    </row>
    <row r="209" spans="1:13" s="5" customFormat="1" ht="21" x14ac:dyDescent="0.25">
      <c r="A209" s="7" t="s">
        <v>140</v>
      </c>
      <c r="C209" s="5">
        <v>65753424657</v>
      </c>
      <c r="E209" s="5">
        <v>0</v>
      </c>
      <c r="G209" s="5">
        <f t="shared" si="6"/>
        <v>65753424657</v>
      </c>
      <c r="I209" s="5">
        <v>116164383540</v>
      </c>
      <c r="K209" s="5">
        <v>351104730</v>
      </c>
      <c r="M209" s="5">
        <f t="shared" si="7"/>
        <v>115813278810</v>
      </c>
    </row>
    <row r="210" spans="1:13" s="5" customFormat="1" ht="21" x14ac:dyDescent="0.25">
      <c r="A210" s="7" t="s">
        <v>140</v>
      </c>
      <c r="C210" s="5">
        <v>7890410958</v>
      </c>
      <c r="E210" s="5">
        <v>0</v>
      </c>
      <c r="G210" s="5">
        <f t="shared" si="6"/>
        <v>7890410958</v>
      </c>
      <c r="I210" s="5">
        <v>13676712314</v>
      </c>
      <c r="K210" s="5">
        <v>45298869</v>
      </c>
      <c r="M210" s="5">
        <f t="shared" si="7"/>
        <v>13631413445</v>
      </c>
    </row>
    <row r="211" spans="1:13" s="5" customFormat="1" ht="21" x14ac:dyDescent="0.25">
      <c r="A211" s="7" t="s">
        <v>140</v>
      </c>
      <c r="C211" s="5">
        <v>7890410958</v>
      </c>
      <c r="E211" s="5">
        <v>0</v>
      </c>
      <c r="G211" s="5">
        <f t="shared" si="6"/>
        <v>7890410958</v>
      </c>
      <c r="I211" s="5">
        <v>13413698616</v>
      </c>
      <c r="K211" s="5">
        <v>48002500</v>
      </c>
      <c r="M211" s="5">
        <f t="shared" si="7"/>
        <v>13365696116</v>
      </c>
    </row>
    <row r="212" spans="1:13" s="5" customFormat="1" ht="21" x14ac:dyDescent="0.25">
      <c r="A212" s="7" t="s">
        <v>146</v>
      </c>
      <c r="C212" s="5">
        <v>11835616425</v>
      </c>
      <c r="E212" s="5">
        <v>0</v>
      </c>
      <c r="G212" s="5">
        <f t="shared" si="6"/>
        <v>11835616425</v>
      </c>
      <c r="I212" s="5">
        <v>18542465724</v>
      </c>
      <c r="K212" s="5">
        <v>0</v>
      </c>
      <c r="M212" s="5">
        <f t="shared" si="7"/>
        <v>18542465724</v>
      </c>
    </row>
    <row r="213" spans="1:13" s="5" customFormat="1" ht="21" x14ac:dyDescent="0.25">
      <c r="A213" s="7" t="s">
        <v>141</v>
      </c>
      <c r="C213" s="5">
        <v>67945205480</v>
      </c>
      <c r="E213" s="5">
        <v>0</v>
      </c>
      <c r="G213" s="5">
        <f t="shared" si="6"/>
        <v>67945205480</v>
      </c>
      <c r="I213" s="5">
        <v>95123287670</v>
      </c>
      <c r="K213" s="5">
        <v>0</v>
      </c>
      <c r="M213" s="5">
        <f t="shared" si="7"/>
        <v>95123287670</v>
      </c>
    </row>
    <row r="214" spans="1:13" s="5" customFormat="1" ht="21" x14ac:dyDescent="0.25">
      <c r="A214" s="7" t="s">
        <v>144</v>
      </c>
      <c r="C214" s="5">
        <v>41819178082</v>
      </c>
      <c r="E214" s="5">
        <v>0</v>
      </c>
      <c r="G214" s="5">
        <f t="shared" si="6"/>
        <v>41819178082</v>
      </c>
      <c r="I214" s="5">
        <v>51576986296</v>
      </c>
      <c r="K214" s="5">
        <v>201083952</v>
      </c>
      <c r="M214" s="5">
        <f t="shared" si="7"/>
        <v>51375902344</v>
      </c>
    </row>
    <row r="215" spans="1:13" s="5" customFormat="1" ht="21" x14ac:dyDescent="0.25">
      <c r="A215" s="7" t="s">
        <v>187</v>
      </c>
      <c r="C215" s="5">
        <v>0</v>
      </c>
      <c r="E215" s="5">
        <v>0</v>
      </c>
      <c r="G215" s="5">
        <f t="shared" si="6"/>
        <v>0</v>
      </c>
      <c r="I215" s="5">
        <v>3221917808</v>
      </c>
      <c r="K215" s="5">
        <v>77196448</v>
      </c>
      <c r="M215" s="5">
        <f t="shared" si="7"/>
        <v>3144721360</v>
      </c>
    </row>
    <row r="216" spans="1:13" s="5" customFormat="1" ht="21" x14ac:dyDescent="0.25">
      <c r="A216" s="7" t="s">
        <v>143</v>
      </c>
      <c r="C216" s="5">
        <v>96657534240</v>
      </c>
      <c r="E216" s="5">
        <v>711476720</v>
      </c>
      <c r="G216" s="5">
        <f t="shared" si="6"/>
        <v>95946057520</v>
      </c>
      <c r="I216" s="5">
        <v>103101369856</v>
      </c>
      <c r="K216" s="5">
        <v>871246931</v>
      </c>
      <c r="M216" s="5">
        <f t="shared" si="7"/>
        <v>102230122925</v>
      </c>
    </row>
    <row r="217" spans="1:13" s="5" customFormat="1" ht="21" x14ac:dyDescent="0.25">
      <c r="A217" s="7" t="s">
        <v>151</v>
      </c>
      <c r="C217" s="5">
        <v>11835616410</v>
      </c>
      <c r="E217" s="5">
        <v>87119598</v>
      </c>
      <c r="G217" s="5">
        <f t="shared" si="6"/>
        <v>11748496812</v>
      </c>
      <c r="I217" s="5">
        <v>12624657504</v>
      </c>
      <c r="K217" s="5">
        <v>106683297</v>
      </c>
      <c r="M217" s="5">
        <f t="shared" si="7"/>
        <v>12517974207</v>
      </c>
    </row>
    <row r="218" spans="1:13" s="5" customFormat="1" ht="21" x14ac:dyDescent="0.25">
      <c r="A218" s="7" t="s">
        <v>135</v>
      </c>
      <c r="C218" s="5">
        <v>15517808190</v>
      </c>
      <c r="E218" s="5">
        <v>13592737</v>
      </c>
      <c r="G218" s="5">
        <f t="shared" si="6"/>
        <v>15504215453</v>
      </c>
      <c r="I218" s="5">
        <v>15517808190</v>
      </c>
      <c r="K218" s="5">
        <v>13592737</v>
      </c>
      <c r="M218" s="5">
        <f t="shared" si="7"/>
        <v>15504215453</v>
      </c>
    </row>
    <row r="219" spans="1:13" s="5" customFormat="1" ht="21" x14ac:dyDescent="0.25">
      <c r="A219" s="7" t="s">
        <v>152</v>
      </c>
      <c r="C219" s="5">
        <v>91178082190</v>
      </c>
      <c r="E219" s="5">
        <v>397940348</v>
      </c>
      <c r="G219" s="5">
        <f t="shared" si="6"/>
        <v>90780141842</v>
      </c>
      <c r="I219" s="5">
        <v>91178082190</v>
      </c>
      <c r="K219" s="5">
        <v>397940348</v>
      </c>
      <c r="M219" s="5">
        <f t="shared" si="7"/>
        <v>90780141842</v>
      </c>
    </row>
    <row r="220" spans="1:13" s="5" customFormat="1" ht="21" x14ac:dyDescent="0.25">
      <c r="A220" s="7" t="s">
        <v>151</v>
      </c>
      <c r="C220" s="5">
        <v>129928767098</v>
      </c>
      <c r="E220" s="5">
        <v>567064996</v>
      </c>
      <c r="G220" s="5">
        <f t="shared" si="6"/>
        <v>129361702102</v>
      </c>
      <c r="I220" s="5">
        <v>129928767098</v>
      </c>
      <c r="K220" s="5">
        <v>567064996</v>
      </c>
      <c r="M220" s="5">
        <f t="shared" si="7"/>
        <v>129361702102</v>
      </c>
    </row>
    <row r="221" spans="1:13" s="5" customFormat="1" ht="21" x14ac:dyDescent="0.25">
      <c r="A221" s="7" t="s">
        <v>143</v>
      </c>
      <c r="C221" s="5">
        <v>69435616416</v>
      </c>
      <c r="E221" s="5">
        <v>423526252</v>
      </c>
      <c r="G221" s="5">
        <f t="shared" si="6"/>
        <v>69012090164</v>
      </c>
      <c r="I221" s="5">
        <v>69435616416</v>
      </c>
      <c r="K221" s="5">
        <v>423526252</v>
      </c>
      <c r="M221" s="5">
        <f t="shared" si="7"/>
        <v>69012090164</v>
      </c>
    </row>
    <row r="222" spans="1:13" s="5" customFormat="1" ht="21" x14ac:dyDescent="0.25">
      <c r="A222" s="7" t="s">
        <v>149</v>
      </c>
      <c r="C222" s="5">
        <v>101506849307</v>
      </c>
      <c r="E222" s="5">
        <v>1073127439</v>
      </c>
      <c r="G222" s="5">
        <f t="shared" si="6"/>
        <v>100433721868</v>
      </c>
      <c r="I222" s="5">
        <v>101506849307</v>
      </c>
      <c r="K222" s="5">
        <v>1073127439</v>
      </c>
      <c r="M222" s="5">
        <f t="shared" si="7"/>
        <v>100433721868</v>
      </c>
    </row>
    <row r="223" spans="1:13" s="5" customFormat="1" ht="21" x14ac:dyDescent="0.25">
      <c r="A223" s="7" t="s">
        <v>141</v>
      </c>
      <c r="C223" s="5">
        <v>101506849307</v>
      </c>
      <c r="E223" s="5">
        <v>1073127439</v>
      </c>
      <c r="G223" s="5">
        <f t="shared" si="6"/>
        <v>100433721868</v>
      </c>
      <c r="I223" s="5">
        <v>101506849307</v>
      </c>
      <c r="K223" s="5">
        <v>1073127439</v>
      </c>
      <c r="M223" s="5">
        <f t="shared" si="7"/>
        <v>100433721868</v>
      </c>
    </row>
    <row r="224" spans="1:13" s="5" customFormat="1" ht="21" x14ac:dyDescent="0.25">
      <c r="A224" s="7" t="s">
        <v>148</v>
      </c>
      <c r="C224" s="5">
        <v>50753424644</v>
      </c>
      <c r="E224" s="5">
        <v>536563719</v>
      </c>
      <c r="G224" s="5">
        <f t="shared" si="6"/>
        <v>50216860925</v>
      </c>
      <c r="I224" s="5">
        <v>50753424644</v>
      </c>
      <c r="K224" s="5">
        <v>536563719</v>
      </c>
      <c r="M224" s="5">
        <f t="shared" si="7"/>
        <v>50216860925</v>
      </c>
    </row>
    <row r="225" spans="1:13" s="5" customFormat="1" ht="21" x14ac:dyDescent="0.25">
      <c r="A225" s="7" t="s">
        <v>148</v>
      </c>
      <c r="C225" s="5">
        <v>160273972602</v>
      </c>
      <c r="E225" s="5">
        <v>1833996978</v>
      </c>
      <c r="G225" s="5">
        <f t="shared" si="6"/>
        <v>158439975624</v>
      </c>
      <c r="I225" s="5">
        <v>160273972602</v>
      </c>
      <c r="K225" s="5">
        <v>1833996978</v>
      </c>
      <c r="M225" s="5">
        <f t="shared" si="7"/>
        <v>158439975624</v>
      </c>
    </row>
    <row r="226" spans="1:13" s="5" customFormat="1" ht="21" x14ac:dyDescent="0.25">
      <c r="A226" s="7" t="s">
        <v>151</v>
      </c>
      <c r="C226" s="5">
        <v>23159589039</v>
      </c>
      <c r="E226" s="5">
        <v>285147152</v>
      </c>
      <c r="G226" s="5">
        <f t="shared" si="6"/>
        <v>22874441887</v>
      </c>
      <c r="I226" s="5">
        <v>23159589039</v>
      </c>
      <c r="K226" s="5">
        <v>285147152</v>
      </c>
      <c r="M226" s="5">
        <f t="shared" si="7"/>
        <v>22874441887</v>
      </c>
    </row>
    <row r="227" spans="1:13" s="5" customFormat="1" ht="21" x14ac:dyDescent="0.25">
      <c r="A227" s="7" t="s">
        <v>149</v>
      </c>
      <c r="C227" s="5">
        <v>17363013694</v>
      </c>
      <c r="E227" s="5">
        <v>273894108</v>
      </c>
      <c r="G227" s="5">
        <f t="shared" si="6"/>
        <v>17089119586</v>
      </c>
      <c r="I227" s="5">
        <v>17363013694</v>
      </c>
      <c r="K227" s="5">
        <v>273894108</v>
      </c>
      <c r="M227" s="5">
        <f t="shared" si="7"/>
        <v>17089119586</v>
      </c>
    </row>
    <row r="228" spans="1:13" s="5" customFormat="1" ht="21" x14ac:dyDescent="0.25">
      <c r="A228" s="7" t="s">
        <v>154</v>
      </c>
      <c r="C228" s="5">
        <v>13356164380</v>
      </c>
      <c r="E228" s="5">
        <v>245157862</v>
      </c>
      <c r="G228" s="5">
        <f t="shared" si="6"/>
        <v>13111006518</v>
      </c>
      <c r="I228" s="5">
        <v>13356164380</v>
      </c>
      <c r="K228" s="5">
        <v>245157862</v>
      </c>
      <c r="M228" s="5">
        <f t="shared" si="7"/>
        <v>13111006518</v>
      </c>
    </row>
    <row r="229" spans="1:13" s="5" customFormat="1" ht="21" x14ac:dyDescent="0.25">
      <c r="A229" s="7" t="s">
        <v>140</v>
      </c>
      <c r="C229" s="5">
        <v>46378082190</v>
      </c>
      <c r="E229" s="5">
        <v>838428689</v>
      </c>
      <c r="G229" s="5">
        <f t="shared" si="6"/>
        <v>45539653501</v>
      </c>
      <c r="I229" s="5">
        <v>46378082190</v>
      </c>
      <c r="K229" s="5">
        <v>838428689</v>
      </c>
      <c r="M229" s="5">
        <f t="shared" si="7"/>
        <v>45539653501</v>
      </c>
    </row>
    <row r="230" spans="1:13" s="5" customFormat="1" ht="21" x14ac:dyDescent="0.25">
      <c r="A230" s="7" t="s">
        <v>135</v>
      </c>
      <c r="C230" s="5">
        <v>455890408</v>
      </c>
      <c r="E230" s="5">
        <v>10541947</v>
      </c>
      <c r="G230" s="5">
        <f t="shared" si="6"/>
        <v>445348461</v>
      </c>
      <c r="I230" s="5">
        <v>455890408</v>
      </c>
      <c r="K230" s="5">
        <v>10541947</v>
      </c>
      <c r="M230" s="5">
        <f t="shared" si="7"/>
        <v>445348461</v>
      </c>
    </row>
    <row r="231" spans="1:13" s="5" customFormat="1" ht="21" x14ac:dyDescent="0.25">
      <c r="A231" s="7" t="s">
        <v>151</v>
      </c>
      <c r="C231" s="5">
        <v>13127397257</v>
      </c>
      <c r="E231" s="5">
        <v>308187843</v>
      </c>
      <c r="G231" s="5">
        <f t="shared" si="6"/>
        <v>12819209414</v>
      </c>
      <c r="I231" s="5">
        <v>13127397257</v>
      </c>
      <c r="K231" s="5">
        <v>308187843</v>
      </c>
      <c r="M231" s="5">
        <f t="shared" si="7"/>
        <v>12819209414</v>
      </c>
    </row>
    <row r="232" spans="1:13" s="5" customFormat="1" ht="21" x14ac:dyDescent="0.25">
      <c r="A232" s="7" t="s">
        <v>141</v>
      </c>
      <c r="C232" s="5">
        <v>2270547945</v>
      </c>
      <c r="E232" s="5">
        <v>55231185</v>
      </c>
      <c r="G232" s="5">
        <f t="shared" si="6"/>
        <v>2215316760</v>
      </c>
      <c r="I232" s="5">
        <v>2270547945</v>
      </c>
      <c r="K232" s="5">
        <v>55231185</v>
      </c>
      <c r="M232" s="5">
        <f t="shared" si="7"/>
        <v>2215316760</v>
      </c>
    </row>
    <row r="233" spans="1:13" s="5" customFormat="1" ht="21" x14ac:dyDescent="0.25">
      <c r="A233" s="7" t="s">
        <v>143</v>
      </c>
      <c r="C233" s="5">
        <v>815342463</v>
      </c>
      <c r="E233" s="5">
        <v>19535428</v>
      </c>
      <c r="G233" s="5">
        <f t="shared" si="6"/>
        <v>795807035</v>
      </c>
      <c r="I233" s="5">
        <v>815342463</v>
      </c>
      <c r="K233" s="5">
        <v>19535428</v>
      </c>
      <c r="M233" s="5">
        <f t="shared" si="7"/>
        <v>795807035</v>
      </c>
    </row>
    <row r="234" spans="1:13" s="5" customFormat="1" ht="21.75" thickBot="1" x14ac:dyDescent="0.3">
      <c r="A234" s="7" t="s">
        <v>144</v>
      </c>
      <c r="C234" s="5">
        <v>17446575342</v>
      </c>
      <c r="E234" s="5">
        <v>432575129</v>
      </c>
      <c r="G234" s="5">
        <f t="shared" si="6"/>
        <v>17014000213</v>
      </c>
      <c r="I234" s="5">
        <v>17446575342</v>
      </c>
      <c r="K234" s="5">
        <v>432575129</v>
      </c>
      <c r="M234" s="5">
        <f t="shared" si="7"/>
        <v>17014000213</v>
      </c>
    </row>
    <row r="235" spans="1:13" s="5" customFormat="1" ht="21.75" thickBot="1" x14ac:dyDescent="0.3">
      <c r="A235" s="7" t="s">
        <v>26</v>
      </c>
      <c r="C235" s="6">
        <f>SUM(C8:C234)</f>
        <v>3500447665751</v>
      </c>
      <c r="E235" s="6">
        <f>SUM(E8:E234)</f>
        <v>9194842311</v>
      </c>
      <c r="G235" s="6">
        <f>SUM(G8:G234)</f>
        <v>3491252823440</v>
      </c>
      <c r="I235" s="6">
        <f>SUM(I8:I234)</f>
        <v>31238395991404</v>
      </c>
      <c r="K235" s="6">
        <f>SUM(K8:K234)</f>
        <v>16643544233</v>
      </c>
      <c r="M235" s="6">
        <f>SUM(M8:M234)</f>
        <v>31221752447171</v>
      </c>
    </row>
    <row r="236" spans="1:13" s="5" customFormat="1" ht="19.5" thickTop="1" x14ac:dyDescent="0.25"/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236"/>
  <sheetViews>
    <sheetView rightToLeft="1" topLeftCell="A226" workbookViewId="0">
      <selection activeCell="O21" sqref="B20:O21"/>
    </sheetView>
  </sheetViews>
  <sheetFormatPr defaultRowHeight="18.75" x14ac:dyDescent="0.25"/>
  <cols>
    <col min="1" max="1" width="21.5703125" style="5" customWidth="1"/>
    <col min="2" max="2" width="1" style="5" customWidth="1"/>
    <col min="3" max="3" width="34" style="5" customWidth="1"/>
    <col min="4" max="4" width="1" style="5" customWidth="1"/>
    <col min="5" max="5" width="30" style="5" customWidth="1"/>
    <col min="6" max="6" width="1" style="5" customWidth="1"/>
    <col min="7" max="7" width="34" style="5" customWidth="1"/>
    <col min="8" max="8" width="1" style="5" customWidth="1"/>
    <col min="9" max="9" width="30" style="5" customWidth="1"/>
    <col min="10" max="10" width="1" style="5" customWidth="1"/>
    <col min="11" max="11" width="9.140625" style="5" customWidth="1"/>
    <col min="12" max="16384" width="9.140625" style="5"/>
  </cols>
  <sheetData>
    <row r="2" spans="1:9" s="5" customFormat="1" ht="26.25" x14ac:dyDescent="0.25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</row>
    <row r="3" spans="1:9" s="5" customFormat="1" ht="26.25" x14ac:dyDescent="0.25">
      <c r="A3" s="9" t="s">
        <v>155</v>
      </c>
      <c r="B3" s="9" t="s">
        <v>155</v>
      </c>
      <c r="C3" s="9" t="s">
        <v>155</v>
      </c>
      <c r="D3" s="9" t="s">
        <v>155</v>
      </c>
      <c r="E3" s="9" t="s">
        <v>155</v>
      </c>
      <c r="F3" s="9" t="s">
        <v>155</v>
      </c>
      <c r="G3" s="9" t="s">
        <v>155</v>
      </c>
      <c r="H3" s="9" t="s">
        <v>155</v>
      </c>
      <c r="I3" s="9" t="s">
        <v>155</v>
      </c>
    </row>
    <row r="4" spans="1:9" s="5" customFormat="1" ht="26.25" x14ac:dyDescent="0.25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</row>
    <row r="6" spans="1:9" s="5" customFormat="1" ht="27" thickBot="1" x14ac:dyDescent="0.3">
      <c r="A6" s="8" t="s">
        <v>220</v>
      </c>
      <c r="B6" s="8" t="s">
        <v>220</v>
      </c>
      <c r="C6" s="8" t="s">
        <v>157</v>
      </c>
      <c r="D6" s="8" t="s">
        <v>157</v>
      </c>
      <c r="E6" s="8" t="s">
        <v>157</v>
      </c>
      <c r="G6" s="8" t="s">
        <v>158</v>
      </c>
      <c r="H6" s="8" t="s">
        <v>158</v>
      </c>
      <c r="I6" s="8" t="s">
        <v>158</v>
      </c>
    </row>
    <row r="7" spans="1:9" s="5" customFormat="1" ht="27" thickBot="1" x14ac:dyDescent="0.3">
      <c r="A7" s="8" t="s">
        <v>221</v>
      </c>
      <c r="C7" s="8" t="s">
        <v>222</v>
      </c>
      <c r="E7" s="8" t="s">
        <v>223</v>
      </c>
      <c r="G7" s="8" t="s">
        <v>222</v>
      </c>
      <c r="I7" s="8" t="s">
        <v>223</v>
      </c>
    </row>
    <row r="8" spans="1:9" s="5" customFormat="1" ht="21" x14ac:dyDescent="0.25">
      <c r="A8" s="7" t="s">
        <v>135</v>
      </c>
      <c r="C8" s="5">
        <v>4014</v>
      </c>
      <c r="E8" s="25">
        <f>+C8/$C$235</f>
        <v>1.1497305417271176E-9</v>
      </c>
      <c r="G8" s="5">
        <v>102487</v>
      </c>
      <c r="I8" s="25">
        <f>+G8/$G$235</f>
        <v>3.2825511692021099E-9</v>
      </c>
    </row>
    <row r="9" spans="1:9" s="5" customFormat="1" ht="21" x14ac:dyDescent="0.25">
      <c r="A9" s="7" t="s">
        <v>136</v>
      </c>
      <c r="C9" s="5">
        <v>2422259117</v>
      </c>
      <c r="E9" s="25">
        <f t="shared" ref="E9:E72" si="0">+C9/$C$235</f>
        <v>6.9380799371994504E-4</v>
      </c>
      <c r="G9" s="5">
        <v>24796435260</v>
      </c>
      <c r="I9" s="25">
        <f t="shared" ref="I9:I72" si="1">+G9/$G$235</f>
        <v>7.9420382638537002E-4</v>
      </c>
    </row>
    <row r="10" spans="1:9" s="5" customFormat="1" ht="21" x14ac:dyDescent="0.25">
      <c r="A10" s="7" t="s">
        <v>138</v>
      </c>
      <c r="C10" s="5">
        <v>39608</v>
      </c>
      <c r="E10" s="25">
        <f t="shared" si="0"/>
        <v>1.1344924588123485E-8</v>
      </c>
      <c r="G10" s="5">
        <v>191026</v>
      </c>
      <c r="I10" s="25">
        <f t="shared" si="1"/>
        <v>6.1183625205928776E-9</v>
      </c>
    </row>
    <row r="11" spans="1:9" s="5" customFormat="1" ht="21" x14ac:dyDescent="0.25">
      <c r="A11" s="7" t="s">
        <v>139</v>
      </c>
      <c r="C11" s="5">
        <v>0</v>
      </c>
      <c r="E11" s="25">
        <f t="shared" si="0"/>
        <v>0</v>
      </c>
      <c r="G11" s="5">
        <v>140945</v>
      </c>
      <c r="I11" s="25">
        <f t="shared" si="1"/>
        <v>4.5143205923013783E-9</v>
      </c>
    </row>
    <row r="12" spans="1:9" s="5" customFormat="1" ht="21" x14ac:dyDescent="0.25">
      <c r="A12" s="7" t="s">
        <v>172</v>
      </c>
      <c r="C12" s="5">
        <v>0</v>
      </c>
      <c r="E12" s="25">
        <f t="shared" si="0"/>
        <v>0</v>
      </c>
      <c r="G12" s="5">
        <v>6066381</v>
      </c>
      <c r="I12" s="25">
        <f t="shared" si="1"/>
        <v>1.9429982382522138E-7</v>
      </c>
    </row>
    <row r="13" spans="1:9" s="5" customFormat="1" ht="21" x14ac:dyDescent="0.25">
      <c r="A13" s="7" t="s">
        <v>173</v>
      </c>
      <c r="C13" s="5">
        <v>0</v>
      </c>
      <c r="E13" s="25">
        <f t="shared" si="0"/>
        <v>0</v>
      </c>
      <c r="G13" s="5">
        <v>13204</v>
      </c>
      <c r="I13" s="25">
        <f t="shared" si="1"/>
        <v>4.2291027777322643E-10</v>
      </c>
    </row>
    <row r="14" spans="1:9" s="5" customFormat="1" ht="21" x14ac:dyDescent="0.25">
      <c r="A14" s="7" t="s">
        <v>140</v>
      </c>
      <c r="C14" s="5">
        <v>40043</v>
      </c>
      <c r="E14" s="25">
        <f t="shared" si="0"/>
        <v>1.146952169466342E-8</v>
      </c>
      <c r="G14" s="5">
        <v>234469</v>
      </c>
      <c r="I14" s="25">
        <f t="shared" si="1"/>
        <v>7.5097962677378537E-9</v>
      </c>
    </row>
    <row r="15" spans="1:9" s="5" customFormat="1" ht="21" x14ac:dyDescent="0.25">
      <c r="A15" s="7" t="s">
        <v>135</v>
      </c>
      <c r="C15" s="5">
        <v>0</v>
      </c>
      <c r="E15" s="25">
        <f t="shared" si="0"/>
        <v>0</v>
      </c>
      <c r="G15" s="5">
        <v>19178088</v>
      </c>
      <c r="I15" s="25">
        <f t="shared" si="1"/>
        <v>6.1425405356250989E-7</v>
      </c>
    </row>
    <row r="16" spans="1:9" s="5" customFormat="1" ht="21" x14ac:dyDescent="0.25">
      <c r="A16" s="7" t="s">
        <v>172</v>
      </c>
      <c r="C16" s="5">
        <v>0</v>
      </c>
      <c r="E16" s="25">
        <f t="shared" si="0"/>
        <v>0</v>
      </c>
      <c r="G16" s="5">
        <v>35829561</v>
      </c>
      <c r="I16" s="25">
        <f t="shared" si="1"/>
        <v>1.1475832774161437E-6</v>
      </c>
    </row>
    <row r="17" spans="1:9" s="5" customFormat="1" ht="21" x14ac:dyDescent="0.25">
      <c r="A17" s="7" t="s">
        <v>172</v>
      </c>
      <c r="C17" s="5">
        <v>0</v>
      </c>
      <c r="E17" s="25">
        <f t="shared" si="0"/>
        <v>0</v>
      </c>
      <c r="G17" s="5">
        <v>130679951</v>
      </c>
      <c r="I17" s="25">
        <f t="shared" si="1"/>
        <v>4.1855418340504102E-6</v>
      </c>
    </row>
    <row r="18" spans="1:9" s="5" customFormat="1" ht="21" x14ac:dyDescent="0.25">
      <c r="A18" s="7" t="s">
        <v>172</v>
      </c>
      <c r="C18" s="5">
        <v>0</v>
      </c>
      <c r="E18" s="25">
        <f t="shared" si="0"/>
        <v>0</v>
      </c>
      <c r="G18" s="5">
        <v>224456086</v>
      </c>
      <c r="I18" s="25">
        <f t="shared" si="1"/>
        <v>7.1890931292147231E-6</v>
      </c>
    </row>
    <row r="19" spans="1:9" s="5" customFormat="1" ht="21" x14ac:dyDescent="0.25">
      <c r="A19" s="7" t="s">
        <v>172</v>
      </c>
      <c r="C19" s="5">
        <v>0</v>
      </c>
      <c r="E19" s="25">
        <f t="shared" si="0"/>
        <v>0</v>
      </c>
      <c r="G19" s="5">
        <v>408216868</v>
      </c>
      <c r="I19" s="25">
        <f t="shared" si="1"/>
        <v>1.3074758333656204E-5</v>
      </c>
    </row>
    <row r="20" spans="1:9" s="5" customFormat="1" ht="21" x14ac:dyDescent="0.25">
      <c r="A20" s="7" t="s">
        <v>172</v>
      </c>
      <c r="C20" s="5">
        <v>0</v>
      </c>
      <c r="E20" s="25">
        <f t="shared" si="0"/>
        <v>0</v>
      </c>
      <c r="G20" s="5">
        <v>995265585</v>
      </c>
      <c r="I20" s="25">
        <f t="shared" si="1"/>
        <v>3.187731331494113E-5</v>
      </c>
    </row>
    <row r="21" spans="1:9" s="5" customFormat="1" ht="21" x14ac:dyDescent="0.25">
      <c r="A21" s="7" t="s">
        <v>172</v>
      </c>
      <c r="C21" s="5">
        <v>0</v>
      </c>
      <c r="E21" s="25">
        <f t="shared" si="0"/>
        <v>0</v>
      </c>
      <c r="G21" s="5">
        <v>195261629</v>
      </c>
      <c r="I21" s="25">
        <f t="shared" si="1"/>
        <v>6.2540252771010822E-6</v>
      </c>
    </row>
    <row r="22" spans="1:9" s="5" customFormat="1" ht="21" x14ac:dyDescent="0.25">
      <c r="A22" s="7" t="s">
        <v>172</v>
      </c>
      <c r="C22" s="5">
        <v>0</v>
      </c>
      <c r="E22" s="25">
        <f t="shared" si="0"/>
        <v>0</v>
      </c>
      <c r="G22" s="5">
        <v>578201911</v>
      </c>
      <c r="I22" s="25">
        <f t="shared" si="1"/>
        <v>1.8519201059528957E-5</v>
      </c>
    </row>
    <row r="23" spans="1:9" s="5" customFormat="1" ht="21" x14ac:dyDescent="0.25">
      <c r="A23" s="7" t="s">
        <v>135</v>
      </c>
      <c r="C23" s="5">
        <v>0</v>
      </c>
      <c r="E23" s="25">
        <f t="shared" si="0"/>
        <v>0</v>
      </c>
      <c r="G23" s="5">
        <v>71232883</v>
      </c>
      <c r="I23" s="25">
        <f t="shared" si="1"/>
        <v>2.2815145665039183E-6</v>
      </c>
    </row>
    <row r="24" spans="1:9" s="5" customFormat="1" ht="21" x14ac:dyDescent="0.25">
      <c r="A24" s="7" t="s">
        <v>141</v>
      </c>
      <c r="C24" s="5">
        <v>22876</v>
      </c>
      <c r="E24" s="25">
        <f t="shared" si="0"/>
        <v>6.5523756533506584E-9</v>
      </c>
      <c r="G24" s="5">
        <v>145660</v>
      </c>
      <c r="I24" s="25">
        <f t="shared" si="1"/>
        <v>4.665337099397771E-9</v>
      </c>
    </row>
    <row r="25" spans="1:9" s="5" customFormat="1" ht="21" x14ac:dyDescent="0.25">
      <c r="A25" s="7" t="s">
        <v>141</v>
      </c>
      <c r="C25" s="5">
        <v>0</v>
      </c>
      <c r="E25" s="25">
        <f t="shared" si="0"/>
        <v>0</v>
      </c>
      <c r="G25" s="5">
        <v>21</v>
      </c>
      <c r="I25" s="25">
        <f t="shared" si="1"/>
        <v>6.7260798494681581E-13</v>
      </c>
    </row>
    <row r="26" spans="1:9" s="5" customFormat="1" ht="21" x14ac:dyDescent="0.25">
      <c r="A26" s="7" t="s">
        <v>174</v>
      </c>
      <c r="C26" s="5">
        <v>0</v>
      </c>
      <c r="E26" s="25">
        <f t="shared" si="0"/>
        <v>0</v>
      </c>
      <c r="G26" s="5">
        <v>55912173281</v>
      </c>
      <c r="I26" s="25">
        <f t="shared" si="1"/>
        <v>1.7908082954538381E-3</v>
      </c>
    </row>
    <row r="27" spans="1:9" s="5" customFormat="1" ht="21" x14ac:dyDescent="0.25">
      <c r="A27" s="7" t="s">
        <v>142</v>
      </c>
      <c r="C27" s="5">
        <v>40118</v>
      </c>
      <c r="E27" s="25">
        <f t="shared" si="0"/>
        <v>1.1491003954411686E-8</v>
      </c>
      <c r="G27" s="5">
        <v>188892</v>
      </c>
      <c r="I27" s="25">
        <f t="shared" si="1"/>
        <v>6.0500127377416154E-9</v>
      </c>
    </row>
    <row r="28" spans="1:9" s="5" customFormat="1" ht="21" x14ac:dyDescent="0.25">
      <c r="A28" s="7" t="s">
        <v>135</v>
      </c>
      <c r="C28" s="5">
        <v>0</v>
      </c>
      <c r="E28" s="25">
        <f t="shared" si="0"/>
        <v>0</v>
      </c>
      <c r="G28" s="5">
        <v>50109589056</v>
      </c>
      <c r="I28" s="25">
        <f t="shared" si="1"/>
        <v>1.6049576057842463E-3</v>
      </c>
    </row>
    <row r="29" spans="1:9" s="5" customFormat="1" ht="21" x14ac:dyDescent="0.25">
      <c r="A29" s="7" t="s">
        <v>135</v>
      </c>
      <c r="C29" s="5">
        <v>0</v>
      </c>
      <c r="E29" s="25">
        <f t="shared" si="0"/>
        <v>0</v>
      </c>
      <c r="G29" s="5">
        <v>95208219178</v>
      </c>
      <c r="I29" s="25">
        <f t="shared" si="1"/>
        <v>3.0494194500804458E-3</v>
      </c>
    </row>
    <row r="30" spans="1:9" s="5" customFormat="1" ht="21" x14ac:dyDescent="0.25">
      <c r="A30" s="7" t="s">
        <v>135</v>
      </c>
      <c r="C30" s="5">
        <v>0</v>
      </c>
      <c r="E30" s="25">
        <f t="shared" si="0"/>
        <v>0</v>
      </c>
      <c r="G30" s="5">
        <v>11775753433</v>
      </c>
      <c r="I30" s="25">
        <f t="shared" si="1"/>
        <v>3.7716503751431798E-4</v>
      </c>
    </row>
    <row r="31" spans="1:9" s="5" customFormat="1" ht="21" x14ac:dyDescent="0.25">
      <c r="A31" s="7" t="s">
        <v>173</v>
      </c>
      <c r="C31" s="5">
        <v>0</v>
      </c>
      <c r="E31" s="25">
        <f t="shared" si="0"/>
        <v>0</v>
      </c>
      <c r="G31" s="5">
        <v>71044</v>
      </c>
      <c r="I31" s="25">
        <f t="shared" si="1"/>
        <v>2.2754648420267418E-9</v>
      </c>
    </row>
    <row r="32" spans="1:9" s="5" customFormat="1" ht="21" x14ac:dyDescent="0.25">
      <c r="A32" s="7" t="s">
        <v>135</v>
      </c>
      <c r="C32" s="5">
        <v>0</v>
      </c>
      <c r="E32" s="25">
        <f t="shared" si="0"/>
        <v>0</v>
      </c>
      <c r="G32" s="5">
        <v>116356164400</v>
      </c>
      <c r="I32" s="25">
        <f t="shared" si="1"/>
        <v>3.726765965391639E-3</v>
      </c>
    </row>
    <row r="33" spans="1:9" s="5" customFormat="1" ht="21" x14ac:dyDescent="0.25">
      <c r="A33" s="7" t="s">
        <v>135</v>
      </c>
      <c r="C33" s="5">
        <v>0</v>
      </c>
      <c r="E33" s="25">
        <f t="shared" si="0"/>
        <v>0</v>
      </c>
      <c r="G33" s="5">
        <v>60131506856</v>
      </c>
      <c r="I33" s="25">
        <f t="shared" si="1"/>
        <v>1.9259491265823713E-3</v>
      </c>
    </row>
    <row r="34" spans="1:9" s="5" customFormat="1" ht="21" x14ac:dyDescent="0.25">
      <c r="A34" s="7" t="s">
        <v>175</v>
      </c>
      <c r="C34" s="5">
        <v>0</v>
      </c>
      <c r="E34" s="25">
        <f t="shared" si="0"/>
        <v>0</v>
      </c>
      <c r="G34" s="5">
        <v>26371452862</v>
      </c>
      <c r="I34" s="25">
        <f t="shared" si="1"/>
        <v>8.4464998902998849E-4</v>
      </c>
    </row>
    <row r="35" spans="1:9" s="5" customFormat="1" ht="21" x14ac:dyDescent="0.25">
      <c r="A35" s="7" t="s">
        <v>176</v>
      </c>
      <c r="C35" s="5">
        <v>0</v>
      </c>
      <c r="E35" s="25">
        <f t="shared" si="0"/>
        <v>0</v>
      </c>
      <c r="G35" s="5">
        <v>62544376141</v>
      </c>
      <c r="I35" s="25">
        <f t="shared" si="1"/>
        <v>2.00323080028351E-3</v>
      </c>
    </row>
    <row r="36" spans="1:9" s="5" customFormat="1" ht="21" x14ac:dyDescent="0.25">
      <c r="A36" s="7" t="s">
        <v>135</v>
      </c>
      <c r="C36" s="5">
        <v>0</v>
      </c>
      <c r="E36" s="25">
        <f t="shared" si="0"/>
        <v>0</v>
      </c>
      <c r="G36" s="5">
        <v>100219178108</v>
      </c>
      <c r="I36" s="25">
        <f t="shared" si="1"/>
        <v>3.2099152114403767E-3</v>
      </c>
    </row>
    <row r="37" spans="1:9" s="5" customFormat="1" ht="21" x14ac:dyDescent="0.25">
      <c r="A37" s="7" t="s">
        <v>137</v>
      </c>
      <c r="C37" s="5">
        <v>0</v>
      </c>
      <c r="E37" s="25">
        <f t="shared" si="0"/>
        <v>0</v>
      </c>
      <c r="G37" s="5">
        <v>44213060851</v>
      </c>
      <c r="I37" s="25">
        <f t="shared" si="1"/>
        <v>1.416097988920098E-3</v>
      </c>
    </row>
    <row r="38" spans="1:9" s="5" customFormat="1" ht="21" x14ac:dyDescent="0.25">
      <c r="A38" s="7" t="s">
        <v>177</v>
      </c>
      <c r="C38" s="5">
        <v>0</v>
      </c>
      <c r="E38" s="25">
        <f t="shared" si="0"/>
        <v>0</v>
      </c>
      <c r="G38" s="5">
        <v>3386301380</v>
      </c>
      <c r="I38" s="25">
        <f t="shared" si="1"/>
        <v>1.0845968322021055E-4</v>
      </c>
    </row>
    <row r="39" spans="1:9" s="5" customFormat="1" ht="21" x14ac:dyDescent="0.25">
      <c r="A39" s="7" t="s">
        <v>144</v>
      </c>
      <c r="C39" s="5">
        <v>0</v>
      </c>
      <c r="E39" s="25">
        <f t="shared" si="0"/>
        <v>0</v>
      </c>
      <c r="G39" s="5">
        <v>2539726040</v>
      </c>
      <c r="I39" s="25">
        <f t="shared" si="1"/>
        <v>8.1344762575302667E-5</v>
      </c>
    </row>
    <row r="40" spans="1:9" s="5" customFormat="1" ht="21" x14ac:dyDescent="0.25">
      <c r="A40" s="7" t="s">
        <v>135</v>
      </c>
      <c r="C40" s="5">
        <v>0</v>
      </c>
      <c r="E40" s="25">
        <f t="shared" si="0"/>
        <v>0</v>
      </c>
      <c r="G40" s="5">
        <v>10021917796</v>
      </c>
      <c r="I40" s="25">
        <f t="shared" si="1"/>
        <v>3.2099152067000919E-4</v>
      </c>
    </row>
    <row r="41" spans="1:9" s="5" customFormat="1" ht="21" x14ac:dyDescent="0.25">
      <c r="A41" s="7" t="s">
        <v>141</v>
      </c>
      <c r="C41" s="5">
        <v>0</v>
      </c>
      <c r="E41" s="25">
        <f t="shared" si="0"/>
        <v>0</v>
      </c>
      <c r="G41" s="5">
        <v>93190410968</v>
      </c>
      <c r="I41" s="25">
        <f t="shared" si="1"/>
        <v>2.9847911684548626E-3</v>
      </c>
    </row>
    <row r="42" spans="1:9" s="5" customFormat="1" ht="21" x14ac:dyDescent="0.25">
      <c r="A42" s="7" t="s">
        <v>177</v>
      </c>
      <c r="C42" s="5">
        <v>0</v>
      </c>
      <c r="E42" s="25">
        <f t="shared" si="0"/>
        <v>0</v>
      </c>
      <c r="G42" s="5">
        <v>2709041108</v>
      </c>
      <c r="I42" s="25">
        <f t="shared" si="1"/>
        <v>8.6767746704284238E-5</v>
      </c>
    </row>
    <row r="43" spans="1:9" s="5" customFormat="1" ht="21" x14ac:dyDescent="0.25">
      <c r="A43" s="7" t="s">
        <v>178</v>
      </c>
      <c r="C43" s="5">
        <v>0</v>
      </c>
      <c r="E43" s="25">
        <f t="shared" si="0"/>
        <v>0</v>
      </c>
      <c r="G43" s="5">
        <v>35630136991</v>
      </c>
      <c r="I43" s="25">
        <f t="shared" si="1"/>
        <v>1.1411959354712148E-3</v>
      </c>
    </row>
    <row r="44" spans="1:9" s="5" customFormat="1" ht="21" x14ac:dyDescent="0.25">
      <c r="A44" s="7" t="s">
        <v>135</v>
      </c>
      <c r="C44" s="5">
        <v>0</v>
      </c>
      <c r="E44" s="25">
        <f t="shared" si="0"/>
        <v>0</v>
      </c>
      <c r="G44" s="5">
        <v>30065753427</v>
      </c>
      <c r="I44" s="25">
        <f t="shared" si="1"/>
        <v>9.6297456325915667E-4</v>
      </c>
    </row>
    <row r="45" spans="1:9" s="5" customFormat="1" ht="21" x14ac:dyDescent="0.25">
      <c r="A45" s="7" t="s">
        <v>179</v>
      </c>
      <c r="C45" s="5">
        <v>0</v>
      </c>
      <c r="E45" s="25">
        <f t="shared" si="0"/>
        <v>0</v>
      </c>
      <c r="G45" s="5">
        <v>4313609046</v>
      </c>
      <c r="I45" s="25">
        <f t="shared" si="1"/>
        <v>1.3816037563230553E-4</v>
      </c>
    </row>
    <row r="46" spans="1:9" s="5" customFormat="1" ht="21" x14ac:dyDescent="0.25">
      <c r="A46" s="7" t="s">
        <v>148</v>
      </c>
      <c r="C46" s="5">
        <v>0</v>
      </c>
      <c r="E46" s="25">
        <f t="shared" si="0"/>
        <v>0</v>
      </c>
      <c r="G46" s="5">
        <v>163131852088</v>
      </c>
      <c r="I46" s="25">
        <f t="shared" si="1"/>
        <v>5.2249422054072231E-3</v>
      </c>
    </row>
    <row r="47" spans="1:9" s="5" customFormat="1" ht="21" x14ac:dyDescent="0.25">
      <c r="A47" s="7" t="s">
        <v>180</v>
      </c>
      <c r="C47" s="5">
        <v>0</v>
      </c>
      <c r="E47" s="25">
        <f t="shared" si="0"/>
        <v>0</v>
      </c>
      <c r="G47" s="5">
        <v>345148497941</v>
      </c>
      <c r="I47" s="25">
        <f t="shared" si="1"/>
        <v>1.1054744557500771E-2</v>
      </c>
    </row>
    <row r="48" spans="1:9" s="5" customFormat="1" ht="21" x14ac:dyDescent="0.25">
      <c r="A48" s="7" t="s">
        <v>180</v>
      </c>
      <c r="C48" s="5">
        <v>0</v>
      </c>
      <c r="E48" s="25">
        <f t="shared" si="0"/>
        <v>0</v>
      </c>
      <c r="G48" s="5">
        <v>623529878047</v>
      </c>
      <c r="I48" s="25">
        <f t="shared" si="1"/>
        <v>1.9971008325110784E-2</v>
      </c>
    </row>
    <row r="49" spans="1:9" s="5" customFormat="1" ht="21" x14ac:dyDescent="0.25">
      <c r="A49" s="7" t="s">
        <v>181</v>
      </c>
      <c r="C49" s="5">
        <v>0</v>
      </c>
      <c r="E49" s="25">
        <f t="shared" si="0"/>
        <v>0</v>
      </c>
      <c r="G49" s="5">
        <v>77837671237</v>
      </c>
      <c r="I49" s="25">
        <f t="shared" si="1"/>
        <v>2.4930590096986327E-3</v>
      </c>
    </row>
    <row r="50" spans="1:9" s="5" customFormat="1" ht="21" x14ac:dyDescent="0.25">
      <c r="A50" s="7" t="s">
        <v>135</v>
      </c>
      <c r="C50" s="5">
        <v>0</v>
      </c>
      <c r="E50" s="25">
        <f t="shared" si="0"/>
        <v>0</v>
      </c>
      <c r="G50" s="5">
        <v>19041643838</v>
      </c>
      <c r="I50" s="25">
        <f t="shared" si="1"/>
        <v>6.0988389009295862E-4</v>
      </c>
    </row>
    <row r="51" spans="1:9" s="5" customFormat="1" ht="21" x14ac:dyDescent="0.25">
      <c r="A51" s="7" t="s">
        <v>181</v>
      </c>
      <c r="C51" s="5">
        <v>0</v>
      </c>
      <c r="E51" s="25">
        <f t="shared" si="0"/>
        <v>0</v>
      </c>
      <c r="G51" s="5">
        <v>216920547960</v>
      </c>
      <c r="I51" s="25">
        <f t="shared" si="1"/>
        <v>6.9477377455683196E-3</v>
      </c>
    </row>
    <row r="52" spans="1:9" s="5" customFormat="1" ht="21" x14ac:dyDescent="0.25">
      <c r="A52" s="7" t="s">
        <v>135</v>
      </c>
      <c r="C52" s="5">
        <v>0</v>
      </c>
      <c r="E52" s="25">
        <f t="shared" si="0"/>
        <v>0</v>
      </c>
      <c r="G52" s="5">
        <v>35076712346</v>
      </c>
      <c r="I52" s="25">
        <f t="shared" si="1"/>
        <v>1.1234703242667694E-3</v>
      </c>
    </row>
    <row r="53" spans="1:9" s="5" customFormat="1" ht="21" x14ac:dyDescent="0.25">
      <c r="A53" s="7" t="s">
        <v>143</v>
      </c>
      <c r="C53" s="5">
        <v>39912</v>
      </c>
      <c r="E53" s="25">
        <f t="shared" si="0"/>
        <v>1.1431999347636452E-8</v>
      </c>
      <c r="G53" s="5">
        <v>552742</v>
      </c>
      <c r="I53" s="25">
        <f t="shared" si="1"/>
        <v>1.7703746800736802E-8</v>
      </c>
    </row>
    <row r="54" spans="1:9" s="5" customFormat="1" ht="21" x14ac:dyDescent="0.25">
      <c r="A54" s="7" t="s">
        <v>135</v>
      </c>
      <c r="C54" s="5">
        <v>0</v>
      </c>
      <c r="E54" s="25">
        <f t="shared" si="0"/>
        <v>0</v>
      </c>
      <c r="G54" s="5">
        <v>10021917818</v>
      </c>
      <c r="I54" s="25">
        <f t="shared" si="1"/>
        <v>3.2099152137464611E-4</v>
      </c>
    </row>
    <row r="55" spans="1:9" s="5" customFormat="1" ht="21" x14ac:dyDescent="0.25">
      <c r="A55" s="7" t="s">
        <v>135</v>
      </c>
      <c r="C55" s="5">
        <v>0</v>
      </c>
      <c r="E55" s="25">
        <f t="shared" si="0"/>
        <v>0</v>
      </c>
      <c r="G55" s="5">
        <v>17538356179</v>
      </c>
      <c r="I55" s="25">
        <f t="shared" si="1"/>
        <v>5.6173516232555832E-4</v>
      </c>
    </row>
    <row r="56" spans="1:9" s="5" customFormat="1" ht="21" x14ac:dyDescent="0.25">
      <c r="A56" s="7" t="s">
        <v>181</v>
      </c>
      <c r="C56" s="5">
        <v>0</v>
      </c>
      <c r="E56" s="25">
        <f t="shared" si="0"/>
        <v>0</v>
      </c>
      <c r="G56" s="5">
        <v>81692876715</v>
      </c>
      <c r="I56" s="25">
        <f t="shared" si="1"/>
        <v>2.6165371996087999E-3</v>
      </c>
    </row>
    <row r="57" spans="1:9" s="5" customFormat="1" ht="21" x14ac:dyDescent="0.25">
      <c r="A57" s="7" t="s">
        <v>135</v>
      </c>
      <c r="C57" s="5">
        <v>0</v>
      </c>
      <c r="E57" s="25">
        <f t="shared" si="0"/>
        <v>0</v>
      </c>
      <c r="G57" s="5">
        <v>45098630143</v>
      </c>
      <c r="I57" s="25">
        <f t="shared" si="1"/>
        <v>1.4444618449688073E-3</v>
      </c>
    </row>
    <row r="58" spans="1:9" s="5" customFormat="1" ht="21" x14ac:dyDescent="0.25">
      <c r="A58" s="7" t="s">
        <v>135</v>
      </c>
      <c r="C58" s="5">
        <v>0</v>
      </c>
      <c r="E58" s="25">
        <f t="shared" si="0"/>
        <v>0</v>
      </c>
      <c r="G58" s="5">
        <v>30065753425</v>
      </c>
      <c r="I58" s="25">
        <f t="shared" si="1"/>
        <v>9.6297456319509875E-4</v>
      </c>
    </row>
    <row r="59" spans="1:9" s="5" customFormat="1" ht="21" x14ac:dyDescent="0.25">
      <c r="A59" s="7" t="s">
        <v>135</v>
      </c>
      <c r="C59" s="5">
        <v>0</v>
      </c>
      <c r="E59" s="25">
        <f t="shared" si="0"/>
        <v>0</v>
      </c>
      <c r="G59" s="5">
        <v>72555324229</v>
      </c>
      <c r="I59" s="25">
        <f t="shared" si="1"/>
        <v>2.3238709727062177E-3</v>
      </c>
    </row>
    <row r="60" spans="1:9" s="5" customFormat="1" ht="21" x14ac:dyDescent="0.25">
      <c r="A60" s="7" t="s">
        <v>135</v>
      </c>
      <c r="C60" s="5">
        <v>0</v>
      </c>
      <c r="E60" s="25">
        <f t="shared" si="0"/>
        <v>0</v>
      </c>
      <c r="G60" s="5">
        <v>12498108161</v>
      </c>
      <c r="I60" s="25">
        <f t="shared" si="1"/>
        <v>4.0030130218178875E-4</v>
      </c>
    </row>
    <row r="61" spans="1:9" s="5" customFormat="1" ht="21" x14ac:dyDescent="0.25">
      <c r="A61" s="7" t="s">
        <v>135</v>
      </c>
      <c r="C61" s="5">
        <v>0</v>
      </c>
      <c r="E61" s="25">
        <f t="shared" si="0"/>
        <v>0</v>
      </c>
      <c r="G61" s="5">
        <v>114874427080</v>
      </c>
      <c r="I61" s="25">
        <f t="shared" si="1"/>
        <v>3.6793074723904156E-3</v>
      </c>
    </row>
    <row r="62" spans="1:9" s="5" customFormat="1" ht="21" x14ac:dyDescent="0.25">
      <c r="A62" s="7" t="s">
        <v>141</v>
      </c>
      <c r="C62" s="5">
        <v>0</v>
      </c>
      <c r="E62" s="25">
        <f t="shared" si="0"/>
        <v>0</v>
      </c>
      <c r="G62" s="5">
        <v>18526027399</v>
      </c>
      <c r="I62" s="25">
        <f t="shared" si="1"/>
        <v>5.9336923609099469E-4</v>
      </c>
    </row>
    <row r="63" spans="1:9" s="5" customFormat="1" ht="21" x14ac:dyDescent="0.25">
      <c r="A63" s="7" t="s">
        <v>140</v>
      </c>
      <c r="C63" s="5">
        <v>0</v>
      </c>
      <c r="E63" s="25">
        <f t="shared" si="0"/>
        <v>0</v>
      </c>
      <c r="G63" s="5">
        <v>45692114332</v>
      </c>
      <c r="I63" s="25">
        <f t="shared" si="1"/>
        <v>1.4634705213717161E-3</v>
      </c>
    </row>
    <row r="64" spans="1:9" s="5" customFormat="1" ht="21" x14ac:dyDescent="0.25">
      <c r="A64" s="7" t="s">
        <v>148</v>
      </c>
      <c r="C64" s="5">
        <v>0</v>
      </c>
      <c r="E64" s="25">
        <f t="shared" si="0"/>
        <v>0</v>
      </c>
      <c r="G64" s="5">
        <v>28651700722</v>
      </c>
      <c r="I64" s="25">
        <f t="shared" si="1"/>
        <v>9.1768393752017367E-4</v>
      </c>
    </row>
    <row r="65" spans="1:9" s="5" customFormat="1" ht="21" x14ac:dyDescent="0.25">
      <c r="A65" s="7" t="s">
        <v>177</v>
      </c>
      <c r="C65" s="5">
        <v>0</v>
      </c>
      <c r="E65" s="25">
        <f t="shared" si="0"/>
        <v>0</v>
      </c>
      <c r="G65" s="5">
        <v>213141632820</v>
      </c>
      <c r="I65" s="25">
        <f t="shared" si="1"/>
        <v>6.8267030552063949E-3</v>
      </c>
    </row>
    <row r="66" spans="1:9" s="5" customFormat="1" ht="21" x14ac:dyDescent="0.25">
      <c r="A66" s="7" t="s">
        <v>182</v>
      </c>
      <c r="C66" s="5">
        <v>0</v>
      </c>
      <c r="E66" s="25">
        <f t="shared" si="0"/>
        <v>0</v>
      </c>
      <c r="G66" s="5">
        <v>883962070241</v>
      </c>
      <c r="I66" s="25">
        <f t="shared" si="1"/>
        <v>2.8312378420676888E-2</v>
      </c>
    </row>
    <row r="67" spans="1:9" s="5" customFormat="1" ht="21" x14ac:dyDescent="0.25">
      <c r="A67" s="7" t="s">
        <v>177</v>
      </c>
      <c r="C67" s="5">
        <v>0</v>
      </c>
      <c r="E67" s="25">
        <f t="shared" si="0"/>
        <v>0</v>
      </c>
      <c r="G67" s="5">
        <v>180197260269</v>
      </c>
      <c r="I67" s="25">
        <f t="shared" si="1"/>
        <v>5.7715293391651899E-3</v>
      </c>
    </row>
    <row r="68" spans="1:9" s="5" customFormat="1" ht="21" x14ac:dyDescent="0.25">
      <c r="A68" s="7" t="s">
        <v>177</v>
      </c>
      <c r="C68" s="5">
        <v>0</v>
      </c>
      <c r="E68" s="25">
        <f t="shared" si="0"/>
        <v>0</v>
      </c>
      <c r="G68" s="5">
        <v>195127397259</v>
      </c>
      <c r="I68" s="25">
        <f t="shared" si="1"/>
        <v>6.2497259751568002E-3</v>
      </c>
    </row>
    <row r="69" spans="1:9" s="5" customFormat="1" ht="21" x14ac:dyDescent="0.25">
      <c r="A69" s="7" t="s">
        <v>141</v>
      </c>
      <c r="C69" s="5">
        <v>0</v>
      </c>
      <c r="E69" s="25">
        <f t="shared" si="0"/>
        <v>0</v>
      </c>
      <c r="G69" s="5">
        <v>69041095888</v>
      </c>
      <c r="I69" s="25">
        <f t="shared" si="1"/>
        <v>2.2113139230355984E-3</v>
      </c>
    </row>
    <row r="70" spans="1:9" s="5" customFormat="1" ht="21" x14ac:dyDescent="0.25">
      <c r="A70" s="7" t="s">
        <v>177</v>
      </c>
      <c r="C70" s="5">
        <v>0</v>
      </c>
      <c r="E70" s="25">
        <f t="shared" si="0"/>
        <v>0</v>
      </c>
      <c r="G70" s="5">
        <v>178212328762</v>
      </c>
      <c r="I70" s="25">
        <f t="shared" si="1"/>
        <v>5.7079540638708707E-3</v>
      </c>
    </row>
    <row r="71" spans="1:9" s="5" customFormat="1" ht="21" x14ac:dyDescent="0.25">
      <c r="A71" s="7" t="s">
        <v>144</v>
      </c>
      <c r="C71" s="5">
        <v>0</v>
      </c>
      <c r="E71" s="25">
        <f t="shared" si="0"/>
        <v>0</v>
      </c>
      <c r="G71" s="5">
        <v>214890410958</v>
      </c>
      <c r="I71" s="25">
        <f t="shared" si="1"/>
        <v>6.8827145856596916E-3</v>
      </c>
    </row>
    <row r="72" spans="1:9" s="5" customFormat="1" ht="21" x14ac:dyDescent="0.25">
      <c r="A72" s="7" t="s">
        <v>177</v>
      </c>
      <c r="C72" s="5">
        <v>0</v>
      </c>
      <c r="E72" s="25">
        <f t="shared" si="0"/>
        <v>0</v>
      </c>
      <c r="G72" s="5">
        <v>223693150679</v>
      </c>
      <c r="I72" s="25">
        <f t="shared" si="1"/>
        <v>7.164657110695553E-3</v>
      </c>
    </row>
    <row r="73" spans="1:9" s="5" customFormat="1" ht="21" x14ac:dyDescent="0.25">
      <c r="A73" s="7" t="s">
        <v>179</v>
      </c>
      <c r="C73" s="5">
        <v>0</v>
      </c>
      <c r="E73" s="25">
        <f t="shared" ref="E73:E136" si="2">+C73/$C$235</f>
        <v>0</v>
      </c>
      <c r="G73" s="5">
        <v>275671232873</v>
      </c>
      <c r="I73" s="25">
        <f t="shared" ref="I73:I136" si="3">+G73/$G$235</f>
        <v>8.8294605928815675E-3</v>
      </c>
    </row>
    <row r="74" spans="1:9" s="5" customFormat="1" ht="21" x14ac:dyDescent="0.25">
      <c r="A74" s="7" t="s">
        <v>151</v>
      </c>
      <c r="C74" s="5">
        <v>0</v>
      </c>
      <c r="E74" s="25">
        <f t="shared" si="2"/>
        <v>0</v>
      </c>
      <c r="G74" s="5">
        <v>73528767122</v>
      </c>
      <c r="I74" s="25">
        <f t="shared" si="3"/>
        <v>2.3550493280739093E-3</v>
      </c>
    </row>
    <row r="75" spans="1:9" s="5" customFormat="1" ht="21" x14ac:dyDescent="0.25">
      <c r="A75" s="7" t="s">
        <v>140</v>
      </c>
      <c r="C75" s="5">
        <v>0</v>
      </c>
      <c r="E75" s="25">
        <f t="shared" si="2"/>
        <v>0</v>
      </c>
      <c r="G75" s="5">
        <v>138945205475</v>
      </c>
      <c r="I75" s="25">
        <f t="shared" si="3"/>
        <v>4.4502692701219532E-3</v>
      </c>
    </row>
    <row r="76" spans="1:9" s="5" customFormat="1" ht="21" x14ac:dyDescent="0.25">
      <c r="A76" s="7" t="s">
        <v>179</v>
      </c>
      <c r="C76" s="5">
        <v>0</v>
      </c>
      <c r="E76" s="25">
        <f t="shared" si="2"/>
        <v>0</v>
      </c>
      <c r="G76" s="5">
        <v>245411506847</v>
      </c>
      <c r="I76" s="25">
        <f t="shared" si="3"/>
        <v>7.8602732906248741E-3</v>
      </c>
    </row>
    <row r="77" spans="1:9" s="5" customFormat="1" ht="21" x14ac:dyDescent="0.25">
      <c r="A77" s="7" t="s">
        <v>140</v>
      </c>
      <c r="C77" s="5">
        <v>0</v>
      </c>
      <c r="E77" s="25">
        <f t="shared" si="2"/>
        <v>0</v>
      </c>
      <c r="G77" s="5">
        <v>22835342464</v>
      </c>
      <c r="I77" s="25">
        <f t="shared" si="3"/>
        <v>7.3139208001340452E-4</v>
      </c>
    </row>
    <row r="78" spans="1:9" s="5" customFormat="1" ht="21" x14ac:dyDescent="0.25">
      <c r="A78" s="7" t="s">
        <v>178</v>
      </c>
      <c r="C78" s="5">
        <v>0</v>
      </c>
      <c r="E78" s="25">
        <f t="shared" si="2"/>
        <v>0</v>
      </c>
      <c r="G78" s="5">
        <v>56095890409</v>
      </c>
      <c r="I78" s="25">
        <f t="shared" si="3"/>
        <v>1.7966925624664238E-3</v>
      </c>
    </row>
    <row r="79" spans="1:9" s="5" customFormat="1" ht="21" x14ac:dyDescent="0.25">
      <c r="A79" s="7" t="s">
        <v>179</v>
      </c>
      <c r="C79" s="5">
        <v>0</v>
      </c>
      <c r="E79" s="25">
        <f t="shared" si="2"/>
        <v>0</v>
      </c>
      <c r="G79" s="5">
        <v>165830136982</v>
      </c>
      <c r="I79" s="25">
        <f t="shared" si="3"/>
        <v>5.3113654418532122E-3</v>
      </c>
    </row>
    <row r="80" spans="1:9" s="5" customFormat="1" ht="21" x14ac:dyDescent="0.25">
      <c r="A80" s="7" t="s">
        <v>135</v>
      </c>
      <c r="C80" s="5">
        <v>0</v>
      </c>
      <c r="E80" s="25">
        <f t="shared" si="2"/>
        <v>0</v>
      </c>
      <c r="G80" s="5">
        <v>11890410959</v>
      </c>
      <c r="I80" s="25">
        <f t="shared" si="3"/>
        <v>3.8083739787250119E-4</v>
      </c>
    </row>
    <row r="81" spans="1:9" s="5" customFormat="1" ht="21" x14ac:dyDescent="0.25">
      <c r="A81" s="7" t="s">
        <v>135</v>
      </c>
      <c r="C81" s="5">
        <v>0</v>
      </c>
      <c r="E81" s="25">
        <f t="shared" si="2"/>
        <v>0</v>
      </c>
      <c r="G81" s="5">
        <v>72871232876</v>
      </c>
      <c r="I81" s="25">
        <f t="shared" si="3"/>
        <v>2.3339891954912624E-3</v>
      </c>
    </row>
    <row r="82" spans="1:9" s="5" customFormat="1" ht="21" x14ac:dyDescent="0.25">
      <c r="A82" s="7" t="s">
        <v>150</v>
      </c>
      <c r="C82" s="5">
        <v>0</v>
      </c>
      <c r="E82" s="25">
        <f t="shared" si="2"/>
        <v>0</v>
      </c>
      <c r="G82" s="5">
        <v>202376712324</v>
      </c>
      <c r="I82" s="25">
        <f t="shared" si="3"/>
        <v>6.4819139369717647E-3</v>
      </c>
    </row>
    <row r="83" spans="1:9" s="5" customFormat="1" ht="21" x14ac:dyDescent="0.25">
      <c r="A83" s="7" t="s">
        <v>149</v>
      </c>
      <c r="C83" s="5">
        <v>0</v>
      </c>
      <c r="E83" s="25">
        <f t="shared" si="2"/>
        <v>0</v>
      </c>
      <c r="G83" s="5">
        <v>27486986301</v>
      </c>
      <c r="I83" s="25">
        <f t="shared" si="3"/>
        <v>8.8037935562744474E-4</v>
      </c>
    </row>
    <row r="84" spans="1:9" s="5" customFormat="1" ht="21" x14ac:dyDescent="0.25">
      <c r="A84" s="7" t="s">
        <v>148</v>
      </c>
      <c r="C84" s="5">
        <v>0</v>
      </c>
      <c r="E84" s="25">
        <f t="shared" si="2"/>
        <v>0</v>
      </c>
      <c r="G84" s="5">
        <v>131005479451</v>
      </c>
      <c r="I84" s="25">
        <f t="shared" si="3"/>
        <v>4.1959681690727901E-3</v>
      </c>
    </row>
    <row r="85" spans="1:9" s="5" customFormat="1" ht="21" x14ac:dyDescent="0.25">
      <c r="A85" s="7" t="s">
        <v>138</v>
      </c>
      <c r="C85" s="5">
        <v>0</v>
      </c>
      <c r="E85" s="25">
        <f t="shared" si="2"/>
        <v>0</v>
      </c>
      <c r="G85" s="5">
        <v>153789041093</v>
      </c>
      <c r="I85" s="25">
        <f t="shared" si="3"/>
        <v>4.9257017636412277E-3</v>
      </c>
    </row>
    <row r="86" spans="1:9" s="5" customFormat="1" ht="21" x14ac:dyDescent="0.25">
      <c r="A86" s="7" t="s">
        <v>144</v>
      </c>
      <c r="C86" s="5">
        <v>0</v>
      </c>
      <c r="E86" s="25">
        <f t="shared" si="2"/>
        <v>0</v>
      </c>
      <c r="G86" s="5">
        <v>109602739723</v>
      </c>
      <c r="I86" s="25">
        <f t="shared" si="3"/>
        <v>3.5104608528446356E-3</v>
      </c>
    </row>
    <row r="87" spans="1:9" s="5" customFormat="1" ht="21" x14ac:dyDescent="0.25">
      <c r="A87" s="7" t="s">
        <v>179</v>
      </c>
      <c r="C87" s="5">
        <v>0</v>
      </c>
      <c r="E87" s="25">
        <f t="shared" si="2"/>
        <v>0</v>
      </c>
      <c r="G87" s="5">
        <v>123346849311</v>
      </c>
      <c r="I87" s="25">
        <f t="shared" si="3"/>
        <v>3.9506702745052491E-3</v>
      </c>
    </row>
    <row r="88" spans="1:9" s="5" customFormat="1" ht="21" x14ac:dyDescent="0.25">
      <c r="A88" s="7" t="s">
        <v>183</v>
      </c>
      <c r="C88" s="5">
        <v>0</v>
      </c>
      <c r="E88" s="25">
        <f t="shared" si="2"/>
        <v>0</v>
      </c>
      <c r="G88" s="5">
        <v>217479452052</v>
      </c>
      <c r="I88" s="25">
        <f t="shared" si="3"/>
        <v>6.9656388577158737E-3</v>
      </c>
    </row>
    <row r="89" spans="1:9" s="5" customFormat="1" ht="21" x14ac:dyDescent="0.25">
      <c r="A89" s="7" t="s">
        <v>183</v>
      </c>
      <c r="C89" s="5">
        <v>0</v>
      </c>
      <c r="E89" s="25">
        <f t="shared" si="2"/>
        <v>0</v>
      </c>
      <c r="G89" s="5">
        <v>281946575339</v>
      </c>
      <c r="I89" s="25">
        <f t="shared" si="3"/>
        <v>9.0304532334009695E-3</v>
      </c>
    </row>
    <row r="90" spans="1:9" s="5" customFormat="1" ht="21" x14ac:dyDescent="0.25">
      <c r="A90" s="7" t="s">
        <v>179</v>
      </c>
      <c r="C90" s="5">
        <v>0</v>
      </c>
      <c r="E90" s="25">
        <f t="shared" si="2"/>
        <v>0</v>
      </c>
      <c r="G90" s="5">
        <v>93001643831</v>
      </c>
      <c r="I90" s="25">
        <f t="shared" si="3"/>
        <v>2.9787451549481126E-3</v>
      </c>
    </row>
    <row r="91" spans="1:9" s="5" customFormat="1" ht="21" x14ac:dyDescent="0.25">
      <c r="A91" s="7" t="s">
        <v>179</v>
      </c>
      <c r="C91" s="5">
        <v>0</v>
      </c>
      <c r="E91" s="25">
        <f t="shared" si="2"/>
        <v>0</v>
      </c>
      <c r="G91" s="5">
        <v>61545205475</v>
      </c>
      <c r="I91" s="25">
        <f t="shared" si="3"/>
        <v>1.9712284113179756E-3</v>
      </c>
    </row>
    <row r="92" spans="1:9" s="5" customFormat="1" ht="21" x14ac:dyDescent="0.25">
      <c r="A92" s="7" t="s">
        <v>151</v>
      </c>
      <c r="C92" s="5">
        <v>0</v>
      </c>
      <c r="E92" s="25">
        <f t="shared" si="2"/>
        <v>0</v>
      </c>
      <c r="G92" s="5">
        <v>45308219177</v>
      </c>
      <c r="I92" s="25">
        <f t="shared" si="3"/>
        <v>1.451174762008126E-3</v>
      </c>
    </row>
    <row r="93" spans="1:9" s="5" customFormat="1" ht="21" x14ac:dyDescent="0.25">
      <c r="A93" s="7" t="s">
        <v>141</v>
      </c>
      <c r="C93" s="5">
        <v>0</v>
      </c>
      <c r="E93" s="25">
        <f t="shared" si="2"/>
        <v>0</v>
      </c>
      <c r="G93" s="5">
        <v>69041095889</v>
      </c>
      <c r="I93" s="25">
        <f t="shared" si="3"/>
        <v>2.2113139230676274E-3</v>
      </c>
    </row>
    <row r="94" spans="1:9" s="5" customFormat="1" ht="21" x14ac:dyDescent="0.25">
      <c r="A94" s="7" t="s">
        <v>175</v>
      </c>
      <c r="C94" s="5">
        <v>0</v>
      </c>
      <c r="E94" s="25">
        <f t="shared" si="2"/>
        <v>0</v>
      </c>
      <c r="G94" s="5">
        <v>288316185522</v>
      </c>
      <c r="I94" s="25">
        <f t="shared" si="3"/>
        <v>9.2344651700716537E-3</v>
      </c>
    </row>
    <row r="95" spans="1:9" s="5" customFormat="1" ht="21" x14ac:dyDescent="0.25">
      <c r="A95" s="7" t="s">
        <v>184</v>
      </c>
      <c r="C95" s="5">
        <v>0</v>
      </c>
      <c r="E95" s="25">
        <f t="shared" si="2"/>
        <v>0</v>
      </c>
      <c r="G95" s="5">
        <v>106512710852</v>
      </c>
      <c r="I95" s="25">
        <f t="shared" si="3"/>
        <v>3.4114904674945978E-3</v>
      </c>
    </row>
    <row r="96" spans="1:9" s="5" customFormat="1" ht="21" x14ac:dyDescent="0.25">
      <c r="A96" s="7" t="s">
        <v>135</v>
      </c>
      <c r="C96" s="5">
        <v>0</v>
      </c>
      <c r="E96" s="25">
        <f t="shared" si="2"/>
        <v>0</v>
      </c>
      <c r="G96" s="5">
        <v>221017808220</v>
      </c>
      <c r="I96" s="25">
        <f t="shared" si="3"/>
        <v>7.0789686963912369E-3</v>
      </c>
    </row>
    <row r="97" spans="1:9" s="5" customFormat="1" ht="21" x14ac:dyDescent="0.25">
      <c r="A97" s="7" t="s">
        <v>135</v>
      </c>
      <c r="C97" s="5">
        <v>0</v>
      </c>
      <c r="E97" s="25">
        <f t="shared" si="2"/>
        <v>0</v>
      </c>
      <c r="G97" s="5">
        <v>9061643833</v>
      </c>
      <c r="I97" s="25">
        <f t="shared" si="3"/>
        <v>2.9023495232475573E-4</v>
      </c>
    </row>
    <row r="98" spans="1:9" s="5" customFormat="1" ht="21" x14ac:dyDescent="0.25">
      <c r="A98" s="7" t="s">
        <v>135</v>
      </c>
      <c r="C98" s="5">
        <v>0</v>
      </c>
      <c r="E98" s="25">
        <f t="shared" si="2"/>
        <v>0</v>
      </c>
      <c r="G98" s="5">
        <v>57994520548</v>
      </c>
      <c r="I98" s="25">
        <f t="shared" si="3"/>
        <v>1.8575036954165229E-3</v>
      </c>
    </row>
    <row r="99" spans="1:9" s="5" customFormat="1" ht="21" x14ac:dyDescent="0.25">
      <c r="A99" s="7" t="s">
        <v>144</v>
      </c>
      <c r="C99" s="5">
        <v>0</v>
      </c>
      <c r="E99" s="25">
        <f t="shared" si="2"/>
        <v>0</v>
      </c>
      <c r="G99" s="5">
        <v>93205479452</v>
      </c>
      <c r="I99" s="25">
        <f t="shared" si="3"/>
        <v>2.9852737962005505E-3</v>
      </c>
    </row>
    <row r="100" spans="1:9" s="5" customFormat="1" ht="21" x14ac:dyDescent="0.25">
      <c r="A100" s="7" t="s">
        <v>135</v>
      </c>
      <c r="C100" s="5">
        <v>0</v>
      </c>
      <c r="E100" s="25">
        <f t="shared" si="2"/>
        <v>0</v>
      </c>
      <c r="G100" s="5">
        <v>934773287676</v>
      </c>
      <c r="I100" s="25">
        <f t="shared" si="3"/>
        <v>2.9939808447898307E-2</v>
      </c>
    </row>
    <row r="101" spans="1:9" s="5" customFormat="1" ht="21" x14ac:dyDescent="0.25">
      <c r="A101" s="7" t="s">
        <v>135</v>
      </c>
      <c r="C101" s="5">
        <v>0</v>
      </c>
      <c r="E101" s="25">
        <f t="shared" si="2"/>
        <v>0</v>
      </c>
      <c r="G101" s="5">
        <v>77412328767</v>
      </c>
      <c r="I101" s="25">
        <f t="shared" si="3"/>
        <v>2.4794357362862996E-3</v>
      </c>
    </row>
    <row r="102" spans="1:9" s="5" customFormat="1" ht="21" x14ac:dyDescent="0.25">
      <c r="A102" s="7" t="s">
        <v>141</v>
      </c>
      <c r="C102" s="5">
        <v>0</v>
      </c>
      <c r="E102" s="25">
        <f t="shared" si="2"/>
        <v>0</v>
      </c>
      <c r="G102" s="5">
        <v>63949315067</v>
      </c>
      <c r="I102" s="25">
        <f t="shared" si="3"/>
        <v>2.0482295212354245E-3</v>
      </c>
    </row>
    <row r="103" spans="1:9" s="5" customFormat="1" ht="21" x14ac:dyDescent="0.25">
      <c r="A103" s="7" t="s">
        <v>144</v>
      </c>
      <c r="C103" s="5">
        <v>0</v>
      </c>
      <c r="E103" s="25">
        <f t="shared" si="2"/>
        <v>0</v>
      </c>
      <c r="G103" s="5">
        <v>92342465753</v>
      </c>
      <c r="I103" s="25">
        <f t="shared" si="3"/>
        <v>2.957632372149794E-3</v>
      </c>
    </row>
    <row r="104" spans="1:9" s="5" customFormat="1" ht="21" x14ac:dyDescent="0.25">
      <c r="A104" s="7" t="s">
        <v>179</v>
      </c>
      <c r="C104" s="5">
        <v>0</v>
      </c>
      <c r="E104" s="25">
        <f t="shared" si="2"/>
        <v>0</v>
      </c>
      <c r="G104" s="5">
        <v>101549589039</v>
      </c>
      <c r="I104" s="25">
        <f t="shared" si="3"/>
        <v>3.2525268788428114E-3</v>
      </c>
    </row>
    <row r="105" spans="1:9" s="5" customFormat="1" ht="21" x14ac:dyDescent="0.25">
      <c r="A105" s="7" t="s">
        <v>144</v>
      </c>
      <c r="C105" s="5">
        <v>0</v>
      </c>
      <c r="E105" s="25">
        <f t="shared" si="2"/>
        <v>0</v>
      </c>
      <c r="G105" s="5">
        <v>126863013696</v>
      </c>
      <c r="I105" s="25">
        <f t="shared" si="3"/>
        <v>4.0632893336355639E-3</v>
      </c>
    </row>
    <row r="106" spans="1:9" s="5" customFormat="1" ht="21" x14ac:dyDescent="0.25">
      <c r="A106" s="7" t="s">
        <v>151</v>
      </c>
      <c r="C106" s="5">
        <v>0</v>
      </c>
      <c r="E106" s="25">
        <f t="shared" si="2"/>
        <v>0</v>
      </c>
      <c r="G106" s="5">
        <v>83065068492</v>
      </c>
      <c r="I106" s="25">
        <f t="shared" si="3"/>
        <v>2.6604870637082548E-3</v>
      </c>
    </row>
    <row r="107" spans="1:9" s="5" customFormat="1" ht="21" x14ac:dyDescent="0.25">
      <c r="A107" s="7" t="s">
        <v>135</v>
      </c>
      <c r="C107" s="5">
        <v>0</v>
      </c>
      <c r="E107" s="25">
        <f t="shared" si="2"/>
        <v>0</v>
      </c>
      <c r="G107" s="5">
        <v>76428493150</v>
      </c>
      <c r="I107" s="25">
        <f t="shared" si="3"/>
        <v>2.4479245128639529E-3</v>
      </c>
    </row>
    <row r="108" spans="1:9" s="5" customFormat="1" ht="21" x14ac:dyDescent="0.25">
      <c r="A108" s="7" t="s">
        <v>146</v>
      </c>
      <c r="C108" s="5">
        <v>0</v>
      </c>
      <c r="E108" s="25">
        <f t="shared" si="2"/>
        <v>0</v>
      </c>
      <c r="G108" s="5">
        <v>45304109587</v>
      </c>
      <c r="I108" s="25">
        <f t="shared" si="3"/>
        <v>1.4510431361486565E-3</v>
      </c>
    </row>
    <row r="109" spans="1:9" s="5" customFormat="1" ht="21" x14ac:dyDescent="0.25">
      <c r="A109" s="7" t="s">
        <v>135</v>
      </c>
      <c r="C109" s="5">
        <v>0</v>
      </c>
      <c r="E109" s="25">
        <f t="shared" si="2"/>
        <v>0</v>
      </c>
      <c r="G109" s="5">
        <v>112493835617</v>
      </c>
      <c r="I109" s="25">
        <f t="shared" si="3"/>
        <v>3.6030596234899381E-3</v>
      </c>
    </row>
    <row r="110" spans="1:9" s="5" customFormat="1" ht="21" x14ac:dyDescent="0.25">
      <c r="A110" s="7" t="s">
        <v>144</v>
      </c>
      <c r="C110" s="5">
        <v>0</v>
      </c>
      <c r="E110" s="25">
        <f t="shared" si="2"/>
        <v>0</v>
      </c>
      <c r="G110" s="5">
        <v>143821232874</v>
      </c>
      <c r="I110" s="25">
        <f t="shared" si="3"/>
        <v>4.6064433159975181E-3</v>
      </c>
    </row>
    <row r="111" spans="1:9" s="5" customFormat="1" ht="21" x14ac:dyDescent="0.25">
      <c r="A111" s="7" t="s">
        <v>175</v>
      </c>
      <c r="C111" s="5">
        <v>0</v>
      </c>
      <c r="E111" s="25">
        <f t="shared" si="2"/>
        <v>0</v>
      </c>
      <c r="G111" s="5">
        <v>992309742899</v>
      </c>
      <c r="I111" s="25">
        <f t="shared" si="3"/>
        <v>3.1782640791161394E-2</v>
      </c>
    </row>
    <row r="112" spans="1:9" s="5" customFormat="1" ht="21" x14ac:dyDescent="0.25">
      <c r="A112" s="7" t="s">
        <v>141</v>
      </c>
      <c r="C112" s="5">
        <v>0</v>
      </c>
      <c r="E112" s="25">
        <f t="shared" si="2"/>
        <v>0</v>
      </c>
      <c r="G112" s="5">
        <v>63431506849</v>
      </c>
      <c r="I112" s="25">
        <f t="shared" si="3"/>
        <v>2.031644666849811E-3</v>
      </c>
    </row>
    <row r="113" spans="1:9" s="5" customFormat="1" ht="21" x14ac:dyDescent="0.25">
      <c r="A113" s="7" t="s">
        <v>146</v>
      </c>
      <c r="C113" s="5">
        <v>0</v>
      </c>
      <c r="E113" s="25">
        <f t="shared" si="2"/>
        <v>0</v>
      </c>
      <c r="G113" s="5">
        <v>80350684930</v>
      </c>
      <c r="I113" s="25">
        <f t="shared" si="3"/>
        <v>2.5735482038030371E-3</v>
      </c>
    </row>
    <row r="114" spans="1:9" s="5" customFormat="1" ht="21" x14ac:dyDescent="0.25">
      <c r="A114" s="7" t="s">
        <v>141</v>
      </c>
      <c r="C114" s="5">
        <v>0</v>
      </c>
      <c r="E114" s="25">
        <f t="shared" si="2"/>
        <v>0</v>
      </c>
      <c r="G114" s="5">
        <v>41424657533</v>
      </c>
      <c r="I114" s="25">
        <f t="shared" si="3"/>
        <v>1.3267883538277648E-3</v>
      </c>
    </row>
    <row r="115" spans="1:9" s="5" customFormat="1" ht="21" x14ac:dyDescent="0.25">
      <c r="A115" s="7" t="s">
        <v>179</v>
      </c>
      <c r="C115" s="5">
        <v>0</v>
      </c>
      <c r="E115" s="25">
        <f t="shared" si="2"/>
        <v>0</v>
      </c>
      <c r="G115" s="5">
        <v>52569863011</v>
      </c>
      <c r="I115" s="25">
        <f t="shared" si="3"/>
        <v>1.6837576013694693E-3</v>
      </c>
    </row>
    <row r="116" spans="1:9" s="5" customFormat="1" ht="21" x14ac:dyDescent="0.25">
      <c r="A116" s="7" t="s">
        <v>144</v>
      </c>
      <c r="C116" s="5">
        <v>0</v>
      </c>
      <c r="E116" s="25">
        <f t="shared" si="2"/>
        <v>0</v>
      </c>
      <c r="G116" s="5">
        <v>51608219176</v>
      </c>
      <c r="I116" s="25">
        <f t="shared" si="3"/>
        <v>1.6529571574601418E-3</v>
      </c>
    </row>
    <row r="117" spans="1:9" s="5" customFormat="1" ht="21" x14ac:dyDescent="0.25">
      <c r="A117" s="7" t="s">
        <v>179</v>
      </c>
      <c r="C117" s="5">
        <v>0</v>
      </c>
      <c r="E117" s="25">
        <f t="shared" si="2"/>
        <v>0</v>
      </c>
      <c r="G117" s="5">
        <v>32824109587</v>
      </c>
      <c r="I117" s="25">
        <f t="shared" si="3"/>
        <v>1.0513218193802631E-3</v>
      </c>
    </row>
    <row r="118" spans="1:9" s="5" customFormat="1" ht="21" x14ac:dyDescent="0.25">
      <c r="A118" s="7" t="s">
        <v>135</v>
      </c>
      <c r="C118" s="5">
        <v>0</v>
      </c>
      <c r="E118" s="25">
        <f t="shared" si="2"/>
        <v>0</v>
      </c>
      <c r="G118" s="5">
        <v>76808219175</v>
      </c>
      <c r="I118" s="25">
        <f t="shared" si="3"/>
        <v>2.4600867393642918E-3</v>
      </c>
    </row>
    <row r="119" spans="1:9" s="5" customFormat="1" ht="21" x14ac:dyDescent="0.25">
      <c r="A119" s="7" t="s">
        <v>144</v>
      </c>
      <c r="C119" s="5">
        <v>26328434926</v>
      </c>
      <c r="E119" s="25">
        <f t="shared" si="2"/>
        <v>7.5412570379414902E-3</v>
      </c>
      <c r="G119" s="5">
        <v>172928874473</v>
      </c>
      <c r="I119" s="25">
        <f t="shared" si="3"/>
        <v>5.5387305618288278E-3</v>
      </c>
    </row>
    <row r="120" spans="1:9" s="5" customFormat="1" ht="21" x14ac:dyDescent="0.25">
      <c r="A120" s="7" t="s">
        <v>179</v>
      </c>
      <c r="C120" s="5">
        <v>0</v>
      </c>
      <c r="E120" s="25">
        <f t="shared" si="2"/>
        <v>0</v>
      </c>
      <c r="G120" s="5">
        <v>31670136984</v>
      </c>
      <c r="I120" s="25">
        <f t="shared" si="3"/>
        <v>1.0143612866570413E-3</v>
      </c>
    </row>
    <row r="121" spans="1:9" s="5" customFormat="1" ht="21" x14ac:dyDescent="0.25">
      <c r="A121" s="7" t="s">
        <v>149</v>
      </c>
      <c r="C121" s="5">
        <v>0</v>
      </c>
      <c r="E121" s="25">
        <f t="shared" si="2"/>
        <v>0</v>
      </c>
      <c r="G121" s="5">
        <v>32794520547</v>
      </c>
      <c r="I121" s="25">
        <f t="shared" si="3"/>
        <v>1.0503741134483149E-3</v>
      </c>
    </row>
    <row r="122" spans="1:9" s="5" customFormat="1" ht="21" x14ac:dyDescent="0.25">
      <c r="A122" s="7" t="s">
        <v>144</v>
      </c>
      <c r="C122" s="5">
        <v>21062673192</v>
      </c>
      <c r="E122" s="25">
        <f t="shared" si="2"/>
        <v>6.0329842200446925E-3</v>
      </c>
      <c r="G122" s="5">
        <v>135584376254</v>
      </c>
      <c r="I122" s="25">
        <f t="shared" si="3"/>
        <v>4.3426254334511354E-3</v>
      </c>
    </row>
    <row r="123" spans="1:9" s="5" customFormat="1" ht="21" x14ac:dyDescent="0.25">
      <c r="A123" s="7" t="s">
        <v>179</v>
      </c>
      <c r="C123" s="5">
        <v>0</v>
      </c>
      <c r="E123" s="25">
        <f t="shared" si="2"/>
        <v>0</v>
      </c>
      <c r="G123" s="5">
        <v>94882191778</v>
      </c>
      <c r="I123" s="25">
        <f t="shared" si="3"/>
        <v>3.0389771342446623E-3</v>
      </c>
    </row>
    <row r="124" spans="1:9" s="5" customFormat="1" ht="21" x14ac:dyDescent="0.25">
      <c r="A124" s="7" t="s">
        <v>135</v>
      </c>
      <c r="C124" s="5">
        <v>0</v>
      </c>
      <c r="E124" s="25">
        <f t="shared" si="2"/>
        <v>0</v>
      </c>
      <c r="G124" s="5">
        <v>82849315066</v>
      </c>
      <c r="I124" s="25">
        <f t="shared" si="3"/>
        <v>2.6535767076555296E-3</v>
      </c>
    </row>
    <row r="125" spans="1:9" s="5" customFormat="1" ht="21" x14ac:dyDescent="0.25">
      <c r="A125" s="7" t="s">
        <v>149</v>
      </c>
      <c r="C125" s="5">
        <v>0</v>
      </c>
      <c r="E125" s="25">
        <f t="shared" si="2"/>
        <v>0</v>
      </c>
      <c r="G125" s="5">
        <v>30205479451</v>
      </c>
      <c r="I125" s="25">
        <f t="shared" si="3"/>
        <v>9.6744984132807427E-4</v>
      </c>
    </row>
    <row r="126" spans="1:9" s="5" customFormat="1" ht="21" x14ac:dyDescent="0.25">
      <c r="A126" s="7" t="s">
        <v>179</v>
      </c>
      <c r="C126" s="5">
        <v>0</v>
      </c>
      <c r="E126" s="25">
        <f t="shared" si="2"/>
        <v>0</v>
      </c>
      <c r="G126" s="5">
        <v>30772602738</v>
      </c>
      <c r="I126" s="25">
        <f t="shared" si="3"/>
        <v>9.8561420567500209E-4</v>
      </c>
    </row>
    <row r="127" spans="1:9" s="5" customFormat="1" ht="21" x14ac:dyDescent="0.25">
      <c r="A127" s="7" t="s">
        <v>151</v>
      </c>
      <c r="C127" s="5">
        <v>0</v>
      </c>
      <c r="E127" s="25">
        <f t="shared" si="2"/>
        <v>0</v>
      </c>
      <c r="G127" s="5">
        <v>79224657532</v>
      </c>
      <c r="I127" s="25">
        <f t="shared" si="3"/>
        <v>2.5374827267000042E-3</v>
      </c>
    </row>
    <row r="128" spans="1:9" s="5" customFormat="1" ht="21" x14ac:dyDescent="0.25">
      <c r="A128" s="7" t="s">
        <v>185</v>
      </c>
      <c r="C128" s="5">
        <v>0</v>
      </c>
      <c r="E128" s="25">
        <f t="shared" si="2"/>
        <v>0</v>
      </c>
      <c r="G128" s="5">
        <v>63086301369</v>
      </c>
      <c r="I128" s="25">
        <f t="shared" si="3"/>
        <v>2.0205880972166967E-3</v>
      </c>
    </row>
    <row r="129" spans="1:9" s="5" customFormat="1" ht="21" x14ac:dyDescent="0.25">
      <c r="A129" s="7" t="s">
        <v>148</v>
      </c>
      <c r="C129" s="5">
        <v>0</v>
      </c>
      <c r="E129" s="25">
        <f t="shared" si="2"/>
        <v>0</v>
      </c>
      <c r="G129" s="5">
        <v>414936986665</v>
      </c>
      <c r="I129" s="25">
        <f t="shared" si="3"/>
        <v>1.3289996689554735E-2</v>
      </c>
    </row>
    <row r="130" spans="1:9" s="5" customFormat="1" ht="21" x14ac:dyDescent="0.25">
      <c r="A130" s="7" t="s">
        <v>173</v>
      </c>
      <c r="C130" s="5">
        <v>0</v>
      </c>
      <c r="E130" s="25">
        <f t="shared" si="2"/>
        <v>0</v>
      </c>
      <c r="G130" s="5">
        <v>762663504</v>
      </c>
      <c r="I130" s="25">
        <f t="shared" si="3"/>
        <v>2.442731250561513E-5</v>
      </c>
    </row>
    <row r="131" spans="1:9" s="5" customFormat="1" ht="21" x14ac:dyDescent="0.25">
      <c r="A131" s="7" t="s">
        <v>141</v>
      </c>
      <c r="C131" s="5">
        <v>0</v>
      </c>
      <c r="E131" s="25">
        <f t="shared" si="2"/>
        <v>0</v>
      </c>
      <c r="G131" s="5">
        <v>190726027397</v>
      </c>
      <c r="I131" s="25">
        <f t="shared" si="3"/>
        <v>6.1087547125908258E-3</v>
      </c>
    </row>
    <row r="132" spans="1:9" s="5" customFormat="1" ht="21" x14ac:dyDescent="0.25">
      <c r="A132" s="7" t="s">
        <v>179</v>
      </c>
      <c r="C132" s="5">
        <v>0</v>
      </c>
      <c r="E132" s="25">
        <f t="shared" si="2"/>
        <v>0</v>
      </c>
      <c r="G132" s="5">
        <v>29917808216</v>
      </c>
      <c r="I132" s="25">
        <f t="shared" si="3"/>
        <v>9.5823603324709757E-4</v>
      </c>
    </row>
    <row r="133" spans="1:9" s="5" customFormat="1" ht="21" x14ac:dyDescent="0.25">
      <c r="A133" s="7" t="s">
        <v>145</v>
      </c>
      <c r="C133" s="5">
        <v>39492373040</v>
      </c>
      <c r="E133" s="25">
        <f t="shared" si="2"/>
        <v>1.1311805542941858E-2</v>
      </c>
      <c r="G133" s="5">
        <v>249084257392</v>
      </c>
      <c r="I133" s="25">
        <f t="shared" si="3"/>
        <v>7.9779076403051E-3</v>
      </c>
    </row>
    <row r="134" spans="1:9" s="5" customFormat="1" ht="21" x14ac:dyDescent="0.25">
      <c r="A134" s="7" t="s">
        <v>135</v>
      </c>
      <c r="C134" s="5">
        <v>0</v>
      </c>
      <c r="E134" s="25">
        <f t="shared" si="2"/>
        <v>0</v>
      </c>
      <c r="G134" s="5">
        <v>143260273969</v>
      </c>
      <c r="I134" s="25">
        <f t="shared" si="3"/>
        <v>4.5884763903437072E-3</v>
      </c>
    </row>
    <row r="135" spans="1:9" s="5" customFormat="1" ht="21" x14ac:dyDescent="0.25">
      <c r="A135" s="7" t="s">
        <v>144</v>
      </c>
      <c r="C135" s="5">
        <v>0</v>
      </c>
      <c r="E135" s="25">
        <f t="shared" si="2"/>
        <v>0</v>
      </c>
      <c r="G135" s="5">
        <v>277238356157</v>
      </c>
      <c r="I135" s="25">
        <f t="shared" si="3"/>
        <v>8.8796539087965427E-3</v>
      </c>
    </row>
    <row r="136" spans="1:9" s="5" customFormat="1" ht="21" x14ac:dyDescent="0.25">
      <c r="A136" s="7" t="s">
        <v>139</v>
      </c>
      <c r="C136" s="5">
        <v>0</v>
      </c>
      <c r="E136" s="25">
        <f t="shared" si="2"/>
        <v>0</v>
      </c>
      <c r="G136" s="5">
        <v>104712328765</v>
      </c>
      <c r="I136" s="25">
        <f t="shared" si="3"/>
        <v>3.353826116653102E-3</v>
      </c>
    </row>
    <row r="137" spans="1:9" s="5" customFormat="1" ht="21" x14ac:dyDescent="0.25">
      <c r="A137" s="7" t="s">
        <v>135</v>
      </c>
      <c r="C137" s="5">
        <v>0</v>
      </c>
      <c r="E137" s="25">
        <f t="shared" ref="E137:E200" si="4">+C137/$C$235</f>
        <v>0</v>
      </c>
      <c r="G137" s="5">
        <v>13980821917</v>
      </c>
      <c r="I137" s="25">
        <f t="shared" ref="I137:I200" si="5">+G137/$G$235</f>
        <v>4.477910694044594E-4</v>
      </c>
    </row>
    <row r="138" spans="1:9" s="5" customFormat="1" ht="21" x14ac:dyDescent="0.25">
      <c r="A138" s="7" t="s">
        <v>142</v>
      </c>
      <c r="C138" s="5">
        <v>0</v>
      </c>
      <c r="E138" s="25">
        <f t="shared" si="4"/>
        <v>0</v>
      </c>
      <c r="G138" s="5">
        <v>332219178081</v>
      </c>
      <c r="I138" s="25">
        <f t="shared" si="5"/>
        <v>1.0640631996654703E-2</v>
      </c>
    </row>
    <row r="139" spans="1:9" s="5" customFormat="1" ht="21" x14ac:dyDescent="0.25">
      <c r="A139" s="7" t="s">
        <v>139</v>
      </c>
      <c r="C139" s="5">
        <v>0</v>
      </c>
      <c r="E139" s="25">
        <f t="shared" si="4"/>
        <v>0</v>
      </c>
      <c r="G139" s="5">
        <v>174221381630</v>
      </c>
      <c r="I139" s="25">
        <f t="shared" si="5"/>
        <v>5.5801282110859276E-3</v>
      </c>
    </row>
    <row r="140" spans="1:9" s="5" customFormat="1" ht="21" x14ac:dyDescent="0.25">
      <c r="A140" s="7" t="s">
        <v>135</v>
      </c>
      <c r="C140" s="5">
        <v>0</v>
      </c>
      <c r="E140" s="25">
        <f t="shared" si="4"/>
        <v>0</v>
      </c>
      <c r="G140" s="5">
        <v>16915068493</v>
      </c>
      <c r="I140" s="25">
        <f t="shared" si="5"/>
        <v>5.4177191115781437E-4</v>
      </c>
    </row>
    <row r="141" spans="1:9" s="5" customFormat="1" ht="21" x14ac:dyDescent="0.25">
      <c r="A141" s="7" t="s">
        <v>144</v>
      </c>
      <c r="C141" s="5">
        <v>50024430344</v>
      </c>
      <c r="E141" s="25">
        <f t="shared" si="4"/>
        <v>1.4328504085450319E-2</v>
      </c>
      <c r="G141" s="5">
        <v>291864402972</v>
      </c>
      <c r="I141" s="25">
        <f t="shared" si="5"/>
        <v>9.3481108552715408E-3</v>
      </c>
    </row>
    <row r="142" spans="1:9" s="5" customFormat="1" ht="21" x14ac:dyDescent="0.25">
      <c r="A142" s="7" t="s">
        <v>139</v>
      </c>
      <c r="C142" s="5">
        <v>0</v>
      </c>
      <c r="E142" s="25">
        <f t="shared" si="4"/>
        <v>0</v>
      </c>
      <c r="G142" s="5">
        <v>95338356159</v>
      </c>
      <c r="I142" s="25">
        <f t="shared" si="5"/>
        <v>3.0535876011546109E-3</v>
      </c>
    </row>
    <row r="143" spans="1:9" s="5" customFormat="1" ht="21" x14ac:dyDescent="0.25">
      <c r="A143" s="7" t="s">
        <v>135</v>
      </c>
      <c r="C143" s="5">
        <v>0</v>
      </c>
      <c r="E143" s="25">
        <f t="shared" si="4"/>
        <v>0</v>
      </c>
      <c r="G143" s="5">
        <v>59547945204</v>
      </c>
      <c r="I143" s="25">
        <f t="shared" si="5"/>
        <v>1.9072582586374209E-3</v>
      </c>
    </row>
    <row r="144" spans="1:9" s="5" customFormat="1" ht="21" x14ac:dyDescent="0.25">
      <c r="A144" s="7" t="s">
        <v>135</v>
      </c>
      <c r="C144" s="5">
        <v>0</v>
      </c>
      <c r="E144" s="25">
        <f t="shared" si="4"/>
        <v>0</v>
      </c>
      <c r="G144" s="5">
        <v>176745205479</v>
      </c>
      <c r="I144" s="25">
        <f t="shared" si="5"/>
        <v>5.6609636431543377E-3</v>
      </c>
    </row>
    <row r="145" spans="1:9" s="5" customFormat="1" ht="21" x14ac:dyDescent="0.25">
      <c r="A145" s="7" t="s">
        <v>144</v>
      </c>
      <c r="C145" s="5">
        <v>0</v>
      </c>
      <c r="E145" s="25">
        <f t="shared" si="4"/>
        <v>0</v>
      </c>
      <c r="G145" s="5">
        <v>441815068489</v>
      </c>
      <c r="I145" s="25">
        <f t="shared" si="5"/>
        <v>1.415087347312027E-2</v>
      </c>
    </row>
    <row r="146" spans="1:9" s="5" customFormat="1" ht="21" x14ac:dyDescent="0.25">
      <c r="A146" s="7" t="s">
        <v>151</v>
      </c>
      <c r="C146" s="5">
        <v>0</v>
      </c>
      <c r="E146" s="25">
        <f t="shared" si="4"/>
        <v>0</v>
      </c>
      <c r="G146" s="5">
        <v>129797260273</v>
      </c>
      <c r="I146" s="25">
        <f t="shared" si="5"/>
        <v>4.157270175420948E-3</v>
      </c>
    </row>
    <row r="147" spans="1:9" s="5" customFormat="1" ht="21" x14ac:dyDescent="0.25">
      <c r="A147" s="7" t="s">
        <v>135</v>
      </c>
      <c r="C147" s="5">
        <v>0</v>
      </c>
      <c r="E147" s="25">
        <f t="shared" si="4"/>
        <v>0</v>
      </c>
      <c r="G147" s="5">
        <v>201945205480</v>
      </c>
      <c r="I147" s="25">
        <f t="shared" si="5"/>
        <v>6.4680932251225459E-3</v>
      </c>
    </row>
    <row r="148" spans="1:9" s="5" customFormat="1" ht="21" x14ac:dyDescent="0.25">
      <c r="A148" s="7" t="s">
        <v>139</v>
      </c>
      <c r="C148" s="5">
        <v>0</v>
      </c>
      <c r="E148" s="25">
        <f t="shared" si="4"/>
        <v>0</v>
      </c>
      <c r="G148" s="5">
        <v>117282191777</v>
      </c>
      <c r="I148" s="25">
        <f t="shared" si="5"/>
        <v>3.756425651489237E-3</v>
      </c>
    </row>
    <row r="149" spans="1:9" s="5" customFormat="1" ht="21" x14ac:dyDescent="0.25">
      <c r="A149" s="7" t="s">
        <v>139</v>
      </c>
      <c r="C149" s="5">
        <v>0</v>
      </c>
      <c r="E149" s="25">
        <f t="shared" si="4"/>
        <v>0</v>
      </c>
      <c r="G149" s="5">
        <v>257720547940</v>
      </c>
      <c r="I149" s="25">
        <f t="shared" si="5"/>
        <v>8.2545189728244102E-3</v>
      </c>
    </row>
    <row r="150" spans="1:9" s="5" customFormat="1" ht="21" x14ac:dyDescent="0.25">
      <c r="A150" s="7" t="s">
        <v>146</v>
      </c>
      <c r="C150" s="5">
        <v>78904109588</v>
      </c>
      <c r="E150" s="25">
        <f t="shared" si="4"/>
        <v>2.2600514364999276E-2</v>
      </c>
      <c r="G150" s="5">
        <v>415594520532</v>
      </c>
      <c r="I150" s="25">
        <f t="shared" si="5"/>
        <v>1.3311056809998409E-2</v>
      </c>
    </row>
    <row r="151" spans="1:9" s="5" customFormat="1" ht="21" x14ac:dyDescent="0.25">
      <c r="A151" s="7" t="s">
        <v>139</v>
      </c>
      <c r="C151" s="5">
        <v>0</v>
      </c>
      <c r="E151" s="25">
        <f t="shared" si="4"/>
        <v>0</v>
      </c>
      <c r="G151" s="5">
        <v>1348305753420</v>
      </c>
      <c r="I151" s="25">
        <f t="shared" si="5"/>
        <v>4.3184819804763068E-2</v>
      </c>
    </row>
    <row r="152" spans="1:9" s="5" customFormat="1" ht="21" x14ac:dyDescent="0.25">
      <c r="A152" s="7" t="s">
        <v>135</v>
      </c>
      <c r="C152" s="5">
        <v>0</v>
      </c>
      <c r="E152" s="25">
        <f t="shared" si="4"/>
        <v>0</v>
      </c>
      <c r="G152" s="5">
        <v>134630136985</v>
      </c>
      <c r="I152" s="25">
        <f t="shared" si="5"/>
        <v>4.3120621500283155E-3</v>
      </c>
    </row>
    <row r="153" spans="1:9" s="5" customFormat="1" ht="21" x14ac:dyDescent="0.25">
      <c r="A153" s="7" t="s">
        <v>144</v>
      </c>
      <c r="C153" s="5">
        <v>79105527574</v>
      </c>
      <c r="E153" s="25">
        <f t="shared" si="4"/>
        <v>2.2658206544908934E-2</v>
      </c>
      <c r="G153" s="5">
        <v>415351228806</v>
      </c>
      <c r="I153" s="25">
        <f t="shared" si="5"/>
        <v>1.330326443106607E-2</v>
      </c>
    </row>
    <row r="154" spans="1:9" s="5" customFormat="1" ht="21" x14ac:dyDescent="0.25">
      <c r="A154" s="7" t="s">
        <v>147</v>
      </c>
      <c r="C154" s="5">
        <v>804</v>
      </c>
      <c r="E154" s="25">
        <f t="shared" si="4"/>
        <v>2.3028982450139575E-10</v>
      </c>
      <c r="G154" s="5">
        <v>3472</v>
      </c>
      <c r="I154" s="25">
        <f t="shared" si="5"/>
        <v>1.1120452017787353E-10</v>
      </c>
    </row>
    <row r="155" spans="1:9" s="5" customFormat="1" ht="21" x14ac:dyDescent="0.25">
      <c r="A155" s="7" t="s">
        <v>151</v>
      </c>
      <c r="C155" s="5">
        <v>0</v>
      </c>
      <c r="E155" s="25">
        <f t="shared" si="4"/>
        <v>0</v>
      </c>
      <c r="G155" s="5">
        <v>52816438356</v>
      </c>
      <c r="I155" s="25">
        <f t="shared" si="5"/>
        <v>1.6916551511760415E-3</v>
      </c>
    </row>
    <row r="156" spans="1:9" s="5" customFormat="1" ht="21" x14ac:dyDescent="0.25">
      <c r="A156" s="7" t="s">
        <v>148</v>
      </c>
      <c r="C156" s="5">
        <v>35232876714</v>
      </c>
      <c r="E156" s="25">
        <f t="shared" si="4"/>
        <v>1.0091757456649718E-2</v>
      </c>
      <c r="G156" s="5">
        <v>1051341096146</v>
      </c>
      <c r="I156" s="25">
        <f t="shared" si="5"/>
        <v>3.3673353150977976E-2</v>
      </c>
    </row>
    <row r="157" spans="1:9" s="5" customFormat="1" ht="21" x14ac:dyDescent="0.25">
      <c r="A157" s="7" t="s">
        <v>141</v>
      </c>
      <c r="C157" s="5">
        <v>20212328769</v>
      </c>
      <c r="E157" s="25">
        <f t="shared" si="4"/>
        <v>5.7894199564397049E-3</v>
      </c>
      <c r="G157" s="5">
        <v>861607534503</v>
      </c>
      <c r="I157" s="25">
        <f t="shared" si="5"/>
        <v>2.7596386076050326E-2</v>
      </c>
    </row>
    <row r="158" spans="1:9" s="5" customFormat="1" ht="21" x14ac:dyDescent="0.25">
      <c r="A158" s="7" t="s">
        <v>151</v>
      </c>
      <c r="C158" s="5">
        <v>0</v>
      </c>
      <c r="E158" s="25">
        <f t="shared" si="4"/>
        <v>0</v>
      </c>
      <c r="G158" s="5">
        <v>353317808218</v>
      </c>
      <c r="I158" s="25">
        <f t="shared" si="5"/>
        <v>1.1316399001492118E-2</v>
      </c>
    </row>
    <row r="159" spans="1:9" s="5" customFormat="1" ht="21" x14ac:dyDescent="0.25">
      <c r="A159" s="7" t="s">
        <v>149</v>
      </c>
      <c r="C159" s="5">
        <v>36667808221</v>
      </c>
      <c r="E159" s="25">
        <f t="shared" si="4"/>
        <v>1.0502765074707619E-2</v>
      </c>
      <c r="G159" s="5">
        <v>493281506849</v>
      </c>
      <c r="I159" s="25">
        <f t="shared" si="5"/>
        <v>1.5799289539677849E-2</v>
      </c>
    </row>
    <row r="160" spans="1:9" s="5" customFormat="1" ht="21" x14ac:dyDescent="0.25">
      <c r="A160" s="7" t="s">
        <v>135</v>
      </c>
      <c r="C160" s="5">
        <v>0</v>
      </c>
      <c r="E160" s="25">
        <f t="shared" si="4"/>
        <v>0</v>
      </c>
      <c r="G160" s="5">
        <v>138945205478</v>
      </c>
      <c r="I160" s="25">
        <f t="shared" si="5"/>
        <v>4.4502692702180404E-3</v>
      </c>
    </row>
    <row r="161" spans="1:9" s="5" customFormat="1" ht="21" x14ac:dyDescent="0.25">
      <c r="A161" s="7" t="s">
        <v>135</v>
      </c>
      <c r="C161" s="5">
        <v>0</v>
      </c>
      <c r="E161" s="25">
        <f t="shared" si="4"/>
        <v>0</v>
      </c>
      <c r="G161" s="5">
        <v>85956164385</v>
      </c>
      <c r="I161" s="25">
        <f t="shared" si="5"/>
        <v>2.7530858343215287E-3</v>
      </c>
    </row>
    <row r="162" spans="1:9" s="5" customFormat="1" ht="21" x14ac:dyDescent="0.25">
      <c r="A162" s="7" t="s">
        <v>135</v>
      </c>
      <c r="C162" s="5">
        <v>0</v>
      </c>
      <c r="E162" s="25">
        <f t="shared" si="4"/>
        <v>0</v>
      </c>
      <c r="G162" s="5">
        <v>183649315068</v>
      </c>
      <c r="I162" s="25">
        <f t="shared" si="5"/>
        <v>5.8820950354643029E-3</v>
      </c>
    </row>
    <row r="163" spans="1:9" s="5" customFormat="1" ht="21" x14ac:dyDescent="0.25">
      <c r="A163" s="7" t="s">
        <v>135</v>
      </c>
      <c r="C163" s="5">
        <v>0</v>
      </c>
      <c r="E163" s="25">
        <f t="shared" si="4"/>
        <v>0</v>
      </c>
      <c r="G163" s="5">
        <v>84618493148</v>
      </c>
      <c r="I163" s="25">
        <f t="shared" si="5"/>
        <v>2.7102416269291531E-3</v>
      </c>
    </row>
    <row r="164" spans="1:9" s="5" customFormat="1" ht="21" x14ac:dyDescent="0.25">
      <c r="A164" s="7" t="s">
        <v>135</v>
      </c>
      <c r="C164" s="5">
        <v>0</v>
      </c>
      <c r="E164" s="25">
        <f t="shared" si="4"/>
        <v>0</v>
      </c>
      <c r="G164" s="5">
        <v>23862328765</v>
      </c>
      <c r="I164" s="25">
        <f t="shared" si="5"/>
        <v>7.6428537460786141E-4</v>
      </c>
    </row>
    <row r="165" spans="1:9" s="5" customFormat="1" ht="21" x14ac:dyDescent="0.25">
      <c r="A165" s="7" t="s">
        <v>151</v>
      </c>
      <c r="C165" s="5">
        <v>0</v>
      </c>
      <c r="E165" s="25">
        <f t="shared" si="4"/>
        <v>0</v>
      </c>
      <c r="G165" s="5">
        <v>163972602740</v>
      </c>
      <c r="I165" s="25">
        <f t="shared" si="5"/>
        <v>5.2518705674017199E-3</v>
      </c>
    </row>
    <row r="166" spans="1:9" s="5" customFormat="1" ht="21" x14ac:dyDescent="0.25">
      <c r="A166" s="7" t="s">
        <v>135</v>
      </c>
      <c r="C166" s="5">
        <v>0</v>
      </c>
      <c r="E166" s="25">
        <f t="shared" si="4"/>
        <v>0</v>
      </c>
      <c r="G166" s="5">
        <v>121339726025</v>
      </c>
      <c r="I166" s="25">
        <f t="shared" si="5"/>
        <v>3.8863842197939973E-3</v>
      </c>
    </row>
    <row r="167" spans="1:9" s="5" customFormat="1" ht="21" x14ac:dyDescent="0.25">
      <c r="A167" s="7" t="s">
        <v>139</v>
      </c>
      <c r="C167" s="5">
        <v>31160287937</v>
      </c>
      <c r="E167" s="25">
        <f t="shared" si="4"/>
        <v>8.9252453239113041E-3</v>
      </c>
      <c r="G167" s="5">
        <v>246679465972</v>
      </c>
      <c r="I167" s="25">
        <f t="shared" si="5"/>
        <v>7.9008846921515968E-3</v>
      </c>
    </row>
    <row r="168" spans="1:9" s="5" customFormat="1" ht="21" x14ac:dyDescent="0.25">
      <c r="A168" s="7" t="s">
        <v>146</v>
      </c>
      <c r="C168" s="5">
        <v>0</v>
      </c>
      <c r="E168" s="25">
        <f t="shared" si="4"/>
        <v>0</v>
      </c>
      <c r="G168" s="5">
        <v>99002739723</v>
      </c>
      <c r="I168" s="25">
        <f t="shared" si="5"/>
        <v>3.1709539652048143E-3</v>
      </c>
    </row>
    <row r="169" spans="1:9" s="5" customFormat="1" ht="21" x14ac:dyDescent="0.25">
      <c r="A169" s="7" t="s">
        <v>142</v>
      </c>
      <c r="C169" s="5">
        <v>21205479450</v>
      </c>
      <c r="E169" s="25">
        <f t="shared" si="4"/>
        <v>6.0738882350851418E-3</v>
      </c>
      <c r="G169" s="5">
        <v>93304109580</v>
      </c>
      <c r="I169" s="25">
        <f t="shared" si="5"/>
        <v>2.9884328158028897E-3</v>
      </c>
    </row>
    <row r="170" spans="1:9" s="5" customFormat="1" ht="21" x14ac:dyDescent="0.25">
      <c r="A170" s="7" t="s">
        <v>144</v>
      </c>
      <c r="C170" s="5">
        <v>47366698386</v>
      </c>
      <c r="E170" s="25">
        <f t="shared" si="4"/>
        <v>1.3567249575276724E-2</v>
      </c>
      <c r="G170" s="5">
        <v>207386349157</v>
      </c>
      <c r="I170" s="25">
        <f t="shared" si="5"/>
        <v>6.6423673529507872E-3</v>
      </c>
    </row>
    <row r="171" spans="1:9" s="5" customFormat="1" ht="21" x14ac:dyDescent="0.25">
      <c r="A171" s="7" t="s">
        <v>142</v>
      </c>
      <c r="C171" s="5">
        <v>45616438350</v>
      </c>
      <c r="E171" s="25">
        <f t="shared" si="4"/>
        <v>1.3065922365671938E-2</v>
      </c>
      <c r="G171" s="5">
        <v>196150684905</v>
      </c>
      <c r="I171" s="25">
        <f t="shared" si="5"/>
        <v>6.2825008057090402E-3</v>
      </c>
    </row>
    <row r="172" spans="1:9" s="5" customFormat="1" ht="21" x14ac:dyDescent="0.25">
      <c r="A172" s="7" t="s">
        <v>142</v>
      </c>
      <c r="C172" s="5">
        <v>123287671230</v>
      </c>
      <c r="E172" s="25">
        <f t="shared" si="4"/>
        <v>3.5313303694953328E-2</v>
      </c>
      <c r="G172" s="5">
        <v>526027397248</v>
      </c>
      <c r="I172" s="25">
        <f t="shared" si="5"/>
        <v>1.6848106080466451E-2</v>
      </c>
    </row>
    <row r="173" spans="1:9" s="5" customFormat="1" ht="21" x14ac:dyDescent="0.25">
      <c r="A173" s="7" t="s">
        <v>142</v>
      </c>
      <c r="C173" s="5">
        <v>110958904080</v>
      </c>
      <c r="E173" s="25">
        <f t="shared" si="4"/>
        <v>3.1781973317724387E-2</v>
      </c>
      <c r="G173" s="5">
        <v>462328767000</v>
      </c>
      <c r="I173" s="25">
        <f t="shared" si="5"/>
        <v>1.4807905731181709E-2</v>
      </c>
    </row>
    <row r="174" spans="1:9" s="5" customFormat="1" ht="21" x14ac:dyDescent="0.25">
      <c r="A174" s="7" t="s">
        <v>135</v>
      </c>
      <c r="C174" s="5">
        <v>0</v>
      </c>
      <c r="E174" s="25">
        <f t="shared" si="4"/>
        <v>0</v>
      </c>
      <c r="G174" s="5">
        <v>17993835613</v>
      </c>
      <c r="I174" s="25">
        <f t="shared" si="5"/>
        <v>5.7632369110115146E-4</v>
      </c>
    </row>
    <row r="175" spans="1:9" s="5" customFormat="1" ht="21" x14ac:dyDescent="0.25">
      <c r="A175" s="7" t="s">
        <v>142</v>
      </c>
      <c r="C175" s="5">
        <v>91232876700</v>
      </c>
      <c r="E175" s="25">
        <f t="shared" si="4"/>
        <v>2.6131844731343876E-2</v>
      </c>
      <c r="G175" s="5">
        <v>367972602690</v>
      </c>
      <c r="I175" s="25">
        <f t="shared" si="5"/>
        <v>1.1785776705283626E-2</v>
      </c>
    </row>
    <row r="176" spans="1:9" s="5" customFormat="1" ht="21" x14ac:dyDescent="0.25">
      <c r="A176" s="7" t="s">
        <v>135</v>
      </c>
      <c r="C176" s="5">
        <v>0</v>
      </c>
      <c r="E176" s="25">
        <f t="shared" si="4"/>
        <v>0</v>
      </c>
      <c r="G176" s="5">
        <v>19987397259</v>
      </c>
      <c r="I176" s="25">
        <f t="shared" si="5"/>
        <v>6.4017538070035708E-4</v>
      </c>
    </row>
    <row r="177" spans="1:9" s="5" customFormat="1" ht="21" x14ac:dyDescent="0.25">
      <c r="A177" s="7" t="s">
        <v>177</v>
      </c>
      <c r="C177" s="5">
        <v>0</v>
      </c>
      <c r="E177" s="25">
        <f t="shared" si="4"/>
        <v>0</v>
      </c>
      <c r="G177" s="5">
        <v>68654794517</v>
      </c>
      <c r="I177" s="25">
        <f t="shared" si="5"/>
        <v>2.1989410950960507E-3</v>
      </c>
    </row>
    <row r="178" spans="1:9" s="5" customFormat="1" ht="21" x14ac:dyDescent="0.25">
      <c r="A178" s="7" t="s">
        <v>135</v>
      </c>
      <c r="C178" s="5">
        <v>0</v>
      </c>
      <c r="E178" s="25">
        <f t="shared" si="4"/>
        <v>0</v>
      </c>
      <c r="G178" s="5">
        <v>62136986301</v>
      </c>
      <c r="I178" s="25">
        <f t="shared" si="5"/>
        <v>1.9901825307896909E-3</v>
      </c>
    </row>
    <row r="179" spans="1:9" s="5" customFormat="1" ht="21" x14ac:dyDescent="0.25">
      <c r="A179" s="7" t="s">
        <v>135</v>
      </c>
      <c r="C179" s="5">
        <v>0</v>
      </c>
      <c r="E179" s="25">
        <f t="shared" si="4"/>
        <v>0</v>
      </c>
      <c r="G179" s="5">
        <v>84575342466</v>
      </c>
      <c r="I179" s="25">
        <f t="shared" si="5"/>
        <v>2.7088595558211006E-3</v>
      </c>
    </row>
    <row r="180" spans="1:9" s="5" customFormat="1" ht="21" x14ac:dyDescent="0.25">
      <c r="A180" s="7" t="s">
        <v>139</v>
      </c>
      <c r="C180" s="5">
        <v>59178082191</v>
      </c>
      <c r="E180" s="25">
        <f t="shared" si="4"/>
        <v>1.6950385773749455E-2</v>
      </c>
      <c r="G180" s="5">
        <v>228606164358</v>
      </c>
      <c r="I180" s="25">
        <f t="shared" si="5"/>
        <v>7.3220157883454743E-3</v>
      </c>
    </row>
    <row r="181" spans="1:9" s="5" customFormat="1" ht="21" x14ac:dyDescent="0.25">
      <c r="A181" s="7" t="s">
        <v>186</v>
      </c>
      <c r="C181" s="5">
        <v>0</v>
      </c>
      <c r="E181" s="25">
        <f t="shared" si="4"/>
        <v>0</v>
      </c>
      <c r="G181" s="5">
        <v>53353525923</v>
      </c>
      <c r="I181" s="25">
        <f t="shared" si="5"/>
        <v>1.7088575028988918E-3</v>
      </c>
    </row>
    <row r="182" spans="1:9" s="5" customFormat="1" ht="21" x14ac:dyDescent="0.25">
      <c r="A182" s="7" t="s">
        <v>150</v>
      </c>
      <c r="C182" s="5">
        <v>13285854603</v>
      </c>
      <c r="E182" s="25">
        <f t="shared" si="4"/>
        <v>3.8054690607909588E-3</v>
      </c>
      <c r="G182" s="5">
        <v>49579832071</v>
      </c>
      <c r="I182" s="25">
        <f t="shared" si="5"/>
        <v>1.5879900449179438E-3</v>
      </c>
    </row>
    <row r="183" spans="1:9" s="5" customFormat="1" ht="21" x14ac:dyDescent="0.25">
      <c r="A183" s="7" t="s">
        <v>142</v>
      </c>
      <c r="C183" s="5">
        <v>113424657510</v>
      </c>
      <c r="E183" s="25">
        <f t="shared" si="4"/>
        <v>3.2488239393170172E-2</v>
      </c>
      <c r="G183" s="5">
        <v>431013698538</v>
      </c>
      <c r="I183" s="25">
        <f t="shared" si="5"/>
        <v>1.3804916917053262E-2</v>
      </c>
    </row>
    <row r="184" spans="1:9" s="5" customFormat="1" ht="21" x14ac:dyDescent="0.25">
      <c r="A184" s="7" t="s">
        <v>139</v>
      </c>
      <c r="C184" s="5">
        <v>23671232876</v>
      </c>
      <c r="E184" s="25">
        <f t="shared" si="4"/>
        <v>6.7801543093852111E-3</v>
      </c>
      <c r="G184" s="5">
        <v>86005479423</v>
      </c>
      <c r="I184" s="25">
        <f t="shared" si="5"/>
        <v>2.7546653432899454E-3</v>
      </c>
    </row>
    <row r="185" spans="1:9" s="5" customFormat="1" ht="21" x14ac:dyDescent="0.25">
      <c r="A185" s="7" t="s">
        <v>177</v>
      </c>
      <c r="C185" s="5">
        <v>0</v>
      </c>
      <c r="E185" s="25">
        <f t="shared" si="4"/>
        <v>0</v>
      </c>
      <c r="G185" s="5">
        <v>212232328766</v>
      </c>
      <c r="I185" s="25">
        <f t="shared" si="5"/>
        <v>6.7975789996128277E-3</v>
      </c>
    </row>
    <row r="186" spans="1:9" s="5" customFormat="1" ht="21" x14ac:dyDescent="0.25">
      <c r="A186" s="7" t="s">
        <v>145</v>
      </c>
      <c r="C186" s="5">
        <v>73418414889</v>
      </c>
      <c r="E186" s="25">
        <f t="shared" si="4"/>
        <v>2.1029246119351332E-2</v>
      </c>
      <c r="G186" s="5">
        <v>248937429783</v>
      </c>
      <c r="I186" s="25">
        <f t="shared" si="5"/>
        <v>7.973204905913479E-3</v>
      </c>
    </row>
    <row r="187" spans="1:9" s="5" customFormat="1" ht="21" x14ac:dyDescent="0.25">
      <c r="A187" s="7" t="s">
        <v>144</v>
      </c>
      <c r="C187" s="5">
        <v>52602739725</v>
      </c>
      <c r="E187" s="25">
        <f t="shared" si="4"/>
        <v>1.5067009576570707E-2</v>
      </c>
      <c r="G187" s="5">
        <v>175025479473</v>
      </c>
      <c r="I187" s="25">
        <f t="shared" si="5"/>
        <v>5.605882622032609E-3</v>
      </c>
    </row>
    <row r="188" spans="1:9" s="5" customFormat="1" ht="21" x14ac:dyDescent="0.25">
      <c r="A188" s="7" t="s">
        <v>150</v>
      </c>
      <c r="C188" s="5">
        <v>10520547944</v>
      </c>
      <c r="E188" s="25">
        <f t="shared" si="4"/>
        <v>3.0134019150277113E-3</v>
      </c>
      <c r="G188" s="5">
        <v>33965851190</v>
      </c>
      <c r="I188" s="25">
        <f t="shared" si="5"/>
        <v>1.0878906059956811E-3</v>
      </c>
    </row>
    <row r="189" spans="1:9" s="5" customFormat="1" ht="21" x14ac:dyDescent="0.25">
      <c r="A189" s="7" t="s">
        <v>139</v>
      </c>
      <c r="C189" s="5">
        <v>26301369862</v>
      </c>
      <c r="E189" s="25">
        <f t="shared" si="4"/>
        <v>7.5335047881421383E-3</v>
      </c>
      <c r="G189" s="5">
        <v>83287671207</v>
      </c>
      <c r="I189" s="25">
        <f t="shared" si="5"/>
        <v>2.6676167953072951E-3</v>
      </c>
    </row>
    <row r="190" spans="1:9" s="5" customFormat="1" ht="21" x14ac:dyDescent="0.25">
      <c r="A190" s="7" t="s">
        <v>148</v>
      </c>
      <c r="C190" s="5">
        <v>5260273973</v>
      </c>
      <c r="E190" s="25">
        <f t="shared" si="4"/>
        <v>1.5067009578002858E-3</v>
      </c>
      <c r="G190" s="5">
        <v>19068493151</v>
      </c>
      <c r="I190" s="25">
        <f t="shared" si="5"/>
        <v>6.1074384544125082E-4</v>
      </c>
    </row>
    <row r="191" spans="1:9" s="5" customFormat="1" ht="21" x14ac:dyDescent="0.25">
      <c r="A191" s="7" t="s">
        <v>135</v>
      </c>
      <c r="C191" s="5">
        <v>33183561648</v>
      </c>
      <c r="E191" s="25">
        <f t="shared" si="4"/>
        <v>9.5047718759317997E-3</v>
      </c>
      <c r="G191" s="5">
        <v>366100784587</v>
      </c>
      <c r="I191" s="25">
        <f t="shared" si="5"/>
        <v>1.1725824333738588E-2</v>
      </c>
    </row>
    <row r="192" spans="1:9" s="5" customFormat="1" ht="21" x14ac:dyDescent="0.25">
      <c r="A192" s="7" t="s">
        <v>139</v>
      </c>
      <c r="C192" s="5">
        <v>26584931527</v>
      </c>
      <c r="E192" s="25">
        <f t="shared" si="4"/>
        <v>7.6147253927045435E-3</v>
      </c>
      <c r="G192" s="5">
        <v>111439726024</v>
      </c>
      <c r="I192" s="25">
        <f t="shared" si="5"/>
        <v>3.5692975982870414E-3</v>
      </c>
    </row>
    <row r="193" spans="1:9" s="5" customFormat="1" ht="21" x14ac:dyDescent="0.25">
      <c r="A193" s="7" t="s">
        <v>135</v>
      </c>
      <c r="C193" s="5">
        <v>71539726050</v>
      </c>
      <c r="E193" s="25">
        <f t="shared" si="4"/>
        <v>2.0491133031010484E-2</v>
      </c>
      <c r="G193" s="5">
        <v>241446575342</v>
      </c>
      <c r="I193" s="25">
        <f t="shared" si="5"/>
        <v>7.7332806910996267E-3</v>
      </c>
    </row>
    <row r="194" spans="1:9" s="5" customFormat="1" ht="21" x14ac:dyDescent="0.25">
      <c r="A194" s="7" t="s">
        <v>135</v>
      </c>
      <c r="C194" s="5">
        <v>14728767129</v>
      </c>
      <c r="E194" s="25">
        <f t="shared" si="4"/>
        <v>4.2187626831583789E-3</v>
      </c>
      <c r="G194" s="5">
        <v>49095890412</v>
      </c>
      <c r="I194" s="25">
        <f t="shared" si="5"/>
        <v>1.5724899009135721E-3</v>
      </c>
    </row>
    <row r="195" spans="1:9" s="5" customFormat="1" ht="21" x14ac:dyDescent="0.25">
      <c r="A195" s="7" t="s">
        <v>144</v>
      </c>
      <c r="C195" s="5">
        <v>90301369850</v>
      </c>
      <c r="E195" s="25">
        <f t="shared" si="4"/>
        <v>2.5865033103224043E-2</v>
      </c>
      <c r="G195" s="5">
        <v>354833147967</v>
      </c>
      <c r="I195" s="25">
        <f t="shared" si="5"/>
        <v>1.1364933745067579E-2</v>
      </c>
    </row>
    <row r="196" spans="1:9" s="5" customFormat="1" ht="21" x14ac:dyDescent="0.25">
      <c r="A196" s="7" t="s">
        <v>143</v>
      </c>
      <c r="C196" s="5">
        <v>263013698630</v>
      </c>
      <c r="E196" s="25">
        <f t="shared" si="4"/>
        <v>7.5335047884285689E-2</v>
      </c>
      <c r="G196" s="5">
        <v>708536902949</v>
      </c>
      <c r="I196" s="25">
        <f t="shared" si="5"/>
        <v>2.2693694216808783E-2</v>
      </c>
    </row>
    <row r="197" spans="1:9" s="5" customFormat="1" ht="21" x14ac:dyDescent="0.25">
      <c r="A197" s="7" t="s">
        <v>135</v>
      </c>
      <c r="C197" s="5">
        <v>87671232892</v>
      </c>
      <c r="E197" s="25">
        <f t="shared" si="4"/>
        <v>2.5111682632487156E-2</v>
      </c>
      <c r="G197" s="5">
        <v>778871232879</v>
      </c>
      <c r="I197" s="25">
        <f t="shared" si="5"/>
        <v>2.4946429070466014E-2</v>
      </c>
    </row>
    <row r="198" spans="1:9" s="5" customFormat="1" ht="21" x14ac:dyDescent="0.25">
      <c r="A198" s="7" t="s">
        <v>139</v>
      </c>
      <c r="C198" s="5">
        <v>7364383560</v>
      </c>
      <c r="E198" s="25">
        <f t="shared" si="4"/>
        <v>2.1093813402902539E-3</v>
      </c>
      <c r="G198" s="5">
        <v>19883835612</v>
      </c>
      <c r="I198" s="25">
        <f t="shared" si="5"/>
        <v>6.3685840971433594E-4</v>
      </c>
    </row>
    <row r="199" spans="1:9" s="5" customFormat="1" ht="21" x14ac:dyDescent="0.25">
      <c r="A199" s="7" t="s">
        <v>139</v>
      </c>
      <c r="C199" s="5">
        <v>78904109588</v>
      </c>
      <c r="E199" s="25">
        <f t="shared" si="4"/>
        <v>2.2600514364999276E-2</v>
      </c>
      <c r="G199" s="5">
        <v>210410958893</v>
      </c>
      <c r="I199" s="25">
        <f t="shared" si="5"/>
        <v>6.7392424319880004E-3</v>
      </c>
    </row>
    <row r="200" spans="1:9" s="5" customFormat="1" ht="21" x14ac:dyDescent="0.25">
      <c r="A200" s="7" t="s">
        <v>144</v>
      </c>
      <c r="C200" s="5">
        <v>18410958904</v>
      </c>
      <c r="E200" s="25">
        <f t="shared" si="4"/>
        <v>5.273453351871355E-3</v>
      </c>
      <c r="G200" s="5">
        <v>48360796452</v>
      </c>
      <c r="I200" s="25">
        <f t="shared" si="5"/>
        <v>1.5489456120001352E-3</v>
      </c>
    </row>
    <row r="201" spans="1:9" s="5" customFormat="1" ht="21" x14ac:dyDescent="0.25">
      <c r="A201" s="7" t="s">
        <v>135</v>
      </c>
      <c r="C201" s="5">
        <v>39978082201</v>
      </c>
      <c r="E201" s="25">
        <f t="shared" ref="E201:E234" si="6">+C201/$C$235</f>
        <v>1.1450927281058039E-2</v>
      </c>
      <c r="G201" s="5">
        <v>116602739724</v>
      </c>
      <c r="I201" s="25">
        <f t="shared" ref="I201:I234" si="7">+G201/$G$235</f>
        <v>3.7346635145256032E-3</v>
      </c>
    </row>
    <row r="202" spans="1:9" s="5" customFormat="1" ht="21" x14ac:dyDescent="0.25">
      <c r="A202" s="7" t="s">
        <v>135</v>
      </c>
      <c r="C202" s="5">
        <v>7890410958</v>
      </c>
      <c r="E202" s="25">
        <f t="shared" si="6"/>
        <v>2.2600514362707833E-3</v>
      </c>
      <c r="G202" s="5">
        <v>18885273779</v>
      </c>
      <c r="I202" s="25">
        <f t="shared" si="7"/>
        <v>6.0487552103152982E-4</v>
      </c>
    </row>
    <row r="203" spans="1:9" s="5" customFormat="1" ht="21" x14ac:dyDescent="0.25">
      <c r="A203" s="7" t="s">
        <v>135</v>
      </c>
      <c r="C203" s="5">
        <v>82060273976</v>
      </c>
      <c r="E203" s="25">
        <f t="shared" si="6"/>
        <v>2.3504534940882452E-2</v>
      </c>
      <c r="G203" s="5">
        <v>211989041097</v>
      </c>
      <c r="I203" s="25">
        <f t="shared" si="7"/>
        <v>6.7897867506219465E-3</v>
      </c>
    </row>
    <row r="204" spans="1:9" s="5" customFormat="1" ht="21" x14ac:dyDescent="0.25">
      <c r="A204" s="7" t="s">
        <v>139</v>
      </c>
      <c r="C204" s="5">
        <v>38136986301</v>
      </c>
      <c r="E204" s="25">
        <f t="shared" si="6"/>
        <v>1.0923581943121173E-2</v>
      </c>
      <c r="G204" s="5">
        <v>83901369840</v>
      </c>
      <c r="I204" s="25">
        <f t="shared" si="7"/>
        <v>2.6872729191599973E-3</v>
      </c>
    </row>
    <row r="205" spans="1:9" s="5" customFormat="1" ht="21" x14ac:dyDescent="0.25">
      <c r="A205" s="7" t="s">
        <v>146</v>
      </c>
      <c r="C205" s="5">
        <v>65753424631</v>
      </c>
      <c r="E205" s="25">
        <f t="shared" si="6"/>
        <v>1.8833761963481022E-2</v>
      </c>
      <c r="G205" s="5">
        <v>135890410903</v>
      </c>
      <c r="I205" s="25">
        <f t="shared" si="7"/>
        <v>4.3524274024315064E-3</v>
      </c>
    </row>
    <row r="206" spans="1:9" s="5" customFormat="1" ht="21" x14ac:dyDescent="0.25">
      <c r="A206" s="7" t="s">
        <v>151</v>
      </c>
      <c r="C206" s="5">
        <v>56986301397</v>
      </c>
      <c r="E206" s="25">
        <f t="shared" si="6"/>
        <v>1.6322593716043249E-2</v>
      </c>
      <c r="G206" s="5">
        <v>222246575341</v>
      </c>
      <c r="I206" s="25">
        <f t="shared" si="7"/>
        <v>7.1183248191162233E-3</v>
      </c>
    </row>
    <row r="207" spans="1:9" s="5" customFormat="1" ht="21" x14ac:dyDescent="0.25">
      <c r="A207" s="7" t="s">
        <v>139</v>
      </c>
      <c r="C207" s="5">
        <v>102049315081</v>
      </c>
      <c r="E207" s="25">
        <f t="shared" si="6"/>
        <v>2.9229998582700409E-2</v>
      </c>
      <c r="G207" s="5">
        <v>221106849313</v>
      </c>
      <c r="I207" s="25">
        <f t="shared" si="7"/>
        <v>7.0818205892550553E-3</v>
      </c>
    </row>
    <row r="208" spans="1:9" s="5" customFormat="1" ht="21" x14ac:dyDescent="0.25">
      <c r="A208" s="7" t="s">
        <v>135</v>
      </c>
      <c r="C208" s="5">
        <v>11835616438</v>
      </c>
      <c r="E208" s="25">
        <f t="shared" si="6"/>
        <v>3.3900771546926055E-3</v>
      </c>
      <c r="G208" s="5">
        <v>21647019445</v>
      </c>
      <c r="I208" s="25">
        <f t="shared" si="7"/>
        <v>6.9333133947647562E-4</v>
      </c>
    </row>
    <row r="209" spans="1:9" s="5" customFormat="1" ht="21" x14ac:dyDescent="0.25">
      <c r="A209" s="7" t="s">
        <v>140</v>
      </c>
      <c r="C209" s="5">
        <v>65753424657</v>
      </c>
      <c r="E209" s="25">
        <f t="shared" si="6"/>
        <v>1.8833761970928207E-2</v>
      </c>
      <c r="G209" s="5">
        <v>115813278810</v>
      </c>
      <c r="I209" s="25">
        <f t="shared" si="7"/>
        <v>3.7093779090703739E-3</v>
      </c>
    </row>
    <row r="210" spans="1:9" s="5" customFormat="1" ht="21" x14ac:dyDescent="0.25">
      <c r="A210" s="7" t="s">
        <v>140</v>
      </c>
      <c r="C210" s="5">
        <v>7890410958</v>
      </c>
      <c r="E210" s="25">
        <f t="shared" si="6"/>
        <v>2.2600514362707833E-3</v>
      </c>
      <c r="G210" s="5">
        <v>13631413445</v>
      </c>
      <c r="I210" s="25">
        <f t="shared" si="7"/>
        <v>4.3659988234373245E-4</v>
      </c>
    </row>
    <row r="211" spans="1:9" s="5" customFormat="1" ht="21" x14ac:dyDescent="0.25">
      <c r="A211" s="7" t="s">
        <v>140</v>
      </c>
      <c r="C211" s="5">
        <v>7890410958</v>
      </c>
      <c r="E211" s="25">
        <f t="shared" si="6"/>
        <v>2.2600514362707833E-3</v>
      </c>
      <c r="G211" s="5">
        <v>13365696116</v>
      </c>
      <c r="I211" s="25">
        <f t="shared" si="7"/>
        <v>4.2808923485686864E-4</v>
      </c>
    </row>
    <row r="212" spans="1:9" s="5" customFormat="1" ht="21" x14ac:dyDescent="0.25">
      <c r="A212" s="7" t="s">
        <v>146</v>
      </c>
      <c r="C212" s="5">
        <v>11835616425</v>
      </c>
      <c r="E212" s="25">
        <f t="shared" si="6"/>
        <v>3.3900771509690138E-3</v>
      </c>
      <c r="G212" s="5">
        <v>18542465724</v>
      </c>
      <c r="I212" s="25">
        <f t="shared" si="7"/>
        <v>5.9389573840785905E-4</v>
      </c>
    </row>
    <row r="213" spans="1:9" s="5" customFormat="1" ht="21" x14ac:dyDescent="0.25">
      <c r="A213" s="7" t="s">
        <v>141</v>
      </c>
      <c r="C213" s="5">
        <v>67945205480</v>
      </c>
      <c r="E213" s="25">
        <f t="shared" si="6"/>
        <v>1.9461554036940887E-2</v>
      </c>
      <c r="G213" s="5">
        <v>95123287670</v>
      </c>
      <c r="I213" s="25">
        <f t="shared" si="7"/>
        <v>3.0466991829159519E-3</v>
      </c>
    </row>
    <row r="214" spans="1:9" s="5" customFormat="1" ht="21" x14ac:dyDescent="0.25">
      <c r="A214" s="7" t="s">
        <v>144</v>
      </c>
      <c r="C214" s="5">
        <v>41819178082</v>
      </c>
      <c r="E214" s="25">
        <f t="shared" si="6"/>
        <v>1.1978272613552731E-2</v>
      </c>
      <c r="G214" s="5">
        <v>51375902344</v>
      </c>
      <c r="I214" s="25">
        <f t="shared" si="7"/>
        <v>1.645516292877249E-3</v>
      </c>
    </row>
    <row r="215" spans="1:9" s="5" customFormat="1" ht="21" x14ac:dyDescent="0.25">
      <c r="A215" s="7" t="s">
        <v>187</v>
      </c>
      <c r="C215" s="5">
        <v>0</v>
      </c>
      <c r="E215" s="25">
        <f t="shared" si="6"/>
        <v>0</v>
      </c>
      <c r="G215" s="5">
        <v>3144721360</v>
      </c>
      <c r="I215" s="25">
        <f t="shared" si="7"/>
        <v>1.0072212843661E-4</v>
      </c>
    </row>
    <row r="216" spans="1:9" s="5" customFormat="1" ht="21" x14ac:dyDescent="0.25">
      <c r="A216" s="7" t="s">
        <v>143</v>
      </c>
      <c r="C216" s="5">
        <v>95946057520</v>
      </c>
      <c r="E216" s="25">
        <f t="shared" si="6"/>
        <v>2.7481841726220924E-2</v>
      </c>
      <c r="G216" s="5">
        <v>102230122925</v>
      </c>
      <c r="I216" s="25">
        <f t="shared" si="7"/>
        <v>3.2743236657833109E-3</v>
      </c>
    </row>
    <row r="217" spans="1:9" s="5" customFormat="1" ht="21" x14ac:dyDescent="0.25">
      <c r="A217" s="7" t="s">
        <v>151</v>
      </c>
      <c r="C217" s="5">
        <v>11748496812</v>
      </c>
      <c r="E217" s="25">
        <f t="shared" si="6"/>
        <v>3.3651234688938897E-3</v>
      </c>
      <c r="G217" s="5">
        <v>12517974207</v>
      </c>
      <c r="I217" s="25">
        <f t="shared" si="7"/>
        <v>4.009375908088802E-4</v>
      </c>
    </row>
    <row r="218" spans="1:9" s="5" customFormat="1" ht="21" x14ac:dyDescent="0.25">
      <c r="A218" s="7" t="s">
        <v>135</v>
      </c>
      <c r="C218" s="5">
        <v>15504215453</v>
      </c>
      <c r="E218" s="25">
        <f t="shared" si="6"/>
        <v>4.4408744473920375E-3</v>
      </c>
      <c r="G218" s="5">
        <v>15504215453</v>
      </c>
      <c r="I218" s="25">
        <f t="shared" si="7"/>
        <v>4.9658376733445768E-4</v>
      </c>
    </row>
    <row r="219" spans="1:9" s="5" customFormat="1" ht="21" x14ac:dyDescent="0.25">
      <c r="A219" s="7" t="s">
        <v>152</v>
      </c>
      <c r="C219" s="5">
        <v>90780141842</v>
      </c>
      <c r="E219" s="25">
        <f t="shared" si="6"/>
        <v>2.6002167827121881E-2</v>
      </c>
      <c r="G219" s="5">
        <v>90780141842</v>
      </c>
      <c r="I219" s="25">
        <f t="shared" si="7"/>
        <v>2.9075927751206539E-3</v>
      </c>
    </row>
    <row r="220" spans="1:9" s="5" customFormat="1" ht="21" x14ac:dyDescent="0.25">
      <c r="A220" s="7" t="s">
        <v>151</v>
      </c>
      <c r="C220" s="5">
        <v>129361702102</v>
      </c>
      <c r="E220" s="25">
        <f t="shared" si="6"/>
        <v>3.705308914710375E-2</v>
      </c>
      <c r="G220" s="5">
        <v>129361702102</v>
      </c>
      <c r="I220" s="25">
        <f t="shared" si="7"/>
        <v>4.1433197038150708E-3</v>
      </c>
    </row>
    <row r="221" spans="1:9" s="5" customFormat="1" ht="21" x14ac:dyDescent="0.25">
      <c r="A221" s="7" t="s">
        <v>143</v>
      </c>
      <c r="C221" s="5">
        <v>69012090164</v>
      </c>
      <c r="E221" s="25">
        <f t="shared" si="6"/>
        <v>1.9767141955649329E-2</v>
      </c>
      <c r="G221" s="5">
        <v>69012090164</v>
      </c>
      <c r="I221" s="25">
        <f t="shared" si="7"/>
        <v>2.2103849001036194E-3</v>
      </c>
    </row>
    <row r="222" spans="1:9" s="5" customFormat="1" ht="21" x14ac:dyDescent="0.25">
      <c r="A222" s="7" t="s">
        <v>149</v>
      </c>
      <c r="C222" s="5">
        <v>100433721868</v>
      </c>
      <c r="E222" s="25">
        <f t="shared" si="6"/>
        <v>2.8767244008711085E-2</v>
      </c>
      <c r="G222" s="5">
        <v>100433721868</v>
      </c>
      <c r="I222" s="25">
        <f t="shared" si="7"/>
        <v>3.2167868231592583E-3</v>
      </c>
    </row>
    <row r="223" spans="1:9" s="5" customFormat="1" ht="21" x14ac:dyDescent="0.25">
      <c r="A223" s="7" t="s">
        <v>141</v>
      </c>
      <c r="C223" s="5">
        <v>100433721868</v>
      </c>
      <c r="E223" s="25">
        <f t="shared" si="6"/>
        <v>2.8767244008711085E-2</v>
      </c>
      <c r="G223" s="5">
        <v>100433721868</v>
      </c>
      <c r="I223" s="25">
        <f t="shared" si="7"/>
        <v>3.2167868231592583E-3</v>
      </c>
    </row>
    <row r="224" spans="1:9" s="5" customFormat="1" ht="21" x14ac:dyDescent="0.25">
      <c r="A224" s="7" t="s">
        <v>148</v>
      </c>
      <c r="C224" s="5">
        <v>50216860925</v>
      </c>
      <c r="E224" s="25">
        <f t="shared" si="6"/>
        <v>1.4383622001777672E-2</v>
      </c>
      <c r="G224" s="5">
        <v>50216860925</v>
      </c>
      <c r="I224" s="25">
        <f t="shared" si="7"/>
        <v>1.6083934112913686E-3</v>
      </c>
    </row>
    <row r="225" spans="1:9" s="5" customFormat="1" ht="21" x14ac:dyDescent="0.25">
      <c r="A225" s="7" t="s">
        <v>148</v>
      </c>
      <c r="C225" s="5">
        <v>158439975624</v>
      </c>
      <c r="E225" s="25">
        <f t="shared" si="6"/>
        <v>4.5381982811512914E-2</v>
      </c>
      <c r="G225" s="5">
        <v>158439975624</v>
      </c>
      <c r="I225" s="25">
        <f t="shared" si="7"/>
        <v>5.0746663209276788E-3</v>
      </c>
    </row>
    <row r="226" spans="1:9" s="5" customFormat="1" ht="21" x14ac:dyDescent="0.25">
      <c r="A226" s="7" t="s">
        <v>151</v>
      </c>
      <c r="C226" s="5">
        <v>22874441887</v>
      </c>
      <c r="E226" s="25">
        <f t="shared" si="6"/>
        <v>6.5519293628415499E-3</v>
      </c>
      <c r="G226" s="5">
        <v>22874441887</v>
      </c>
      <c r="I226" s="25">
        <f t="shared" si="7"/>
        <v>7.3264439354276702E-4</v>
      </c>
    </row>
    <row r="227" spans="1:9" s="5" customFormat="1" ht="21" x14ac:dyDescent="0.25">
      <c r="A227" s="7" t="s">
        <v>149</v>
      </c>
      <c r="C227" s="5">
        <v>17089119586</v>
      </c>
      <c r="E227" s="25">
        <f t="shared" si="6"/>
        <v>4.8948387442080904E-3</v>
      </c>
      <c r="G227" s="5">
        <v>17089119586</v>
      </c>
      <c r="I227" s="25">
        <f t="shared" si="7"/>
        <v>5.473465852026011E-4</v>
      </c>
    </row>
    <row r="228" spans="1:9" s="5" customFormat="1" ht="21" x14ac:dyDescent="0.25">
      <c r="A228" s="7" t="s">
        <v>154</v>
      </c>
      <c r="C228" s="5">
        <v>13111006518</v>
      </c>
      <c r="E228" s="25">
        <f t="shared" si="6"/>
        <v>3.7553873010782038E-3</v>
      </c>
      <c r="G228" s="5">
        <v>13111006518</v>
      </c>
      <c r="I228" s="25">
        <f t="shared" si="7"/>
        <v>4.1993179403316893E-4</v>
      </c>
    </row>
    <row r="229" spans="1:9" s="5" customFormat="1" ht="21" x14ac:dyDescent="0.25">
      <c r="A229" s="7" t="s">
        <v>140</v>
      </c>
      <c r="C229" s="5">
        <v>45539653501</v>
      </c>
      <c r="E229" s="25">
        <f t="shared" si="6"/>
        <v>1.3043928871392616E-2</v>
      </c>
      <c r="G229" s="5">
        <v>45539653501</v>
      </c>
      <c r="I229" s="25">
        <f t="shared" si="7"/>
        <v>1.4585873607849435E-3</v>
      </c>
    </row>
    <row r="230" spans="1:9" s="5" customFormat="1" ht="21" x14ac:dyDescent="0.25">
      <c r="A230" s="7" t="s">
        <v>135</v>
      </c>
      <c r="C230" s="5">
        <v>445348461</v>
      </c>
      <c r="E230" s="25">
        <f t="shared" si="6"/>
        <v>1.2756121756922473E-4</v>
      </c>
      <c r="G230" s="5">
        <v>445348461</v>
      </c>
      <c r="I230" s="25">
        <f t="shared" si="7"/>
        <v>1.4264044331065504E-5</v>
      </c>
    </row>
    <row r="231" spans="1:9" s="5" customFormat="1" ht="21" x14ac:dyDescent="0.25">
      <c r="A231" s="7" t="s">
        <v>151</v>
      </c>
      <c r="C231" s="5">
        <v>12819209414</v>
      </c>
      <c r="E231" s="25">
        <f t="shared" si="6"/>
        <v>3.6718078186526123E-3</v>
      </c>
      <c r="G231" s="5">
        <v>12819209414</v>
      </c>
      <c r="I231" s="25">
        <f t="shared" si="7"/>
        <v>4.1058583869341863E-4</v>
      </c>
    </row>
    <row r="232" spans="1:9" s="5" customFormat="1" ht="21" x14ac:dyDescent="0.25">
      <c r="A232" s="7" t="s">
        <v>141</v>
      </c>
      <c r="C232" s="5">
        <v>2215316760</v>
      </c>
      <c r="E232" s="25">
        <f t="shared" si="6"/>
        <v>6.3453346750671721E-4</v>
      </c>
      <c r="G232" s="5">
        <v>2215316760</v>
      </c>
      <c r="I232" s="25">
        <f t="shared" si="7"/>
        <v>7.0954273426786121E-5</v>
      </c>
    </row>
    <row r="233" spans="1:9" s="5" customFormat="1" ht="21" x14ac:dyDescent="0.25">
      <c r="A233" s="7" t="s">
        <v>143</v>
      </c>
      <c r="C233" s="5">
        <v>795807035</v>
      </c>
      <c r="E233" s="25">
        <f t="shared" si="6"/>
        <v>2.2794311247154988E-4</v>
      </c>
      <c r="G233" s="5">
        <v>795807035</v>
      </c>
      <c r="I233" s="25">
        <f t="shared" si="7"/>
        <v>2.548886505799286E-5</v>
      </c>
    </row>
    <row r="234" spans="1:9" s="5" customFormat="1" ht="21.75" thickBot="1" x14ac:dyDescent="0.3">
      <c r="A234" s="7" t="s">
        <v>144</v>
      </c>
      <c r="C234" s="5">
        <v>17014000213</v>
      </c>
      <c r="E234" s="25">
        <f t="shared" si="6"/>
        <v>4.8733222924359203E-3</v>
      </c>
      <c r="G234" s="5">
        <v>17014000213</v>
      </c>
      <c r="I234" s="25">
        <f t="shared" si="7"/>
        <v>5.4494059043574397E-4</v>
      </c>
    </row>
    <row r="235" spans="1:9" s="5" customFormat="1" ht="21.75" thickBot="1" x14ac:dyDescent="0.3">
      <c r="A235" s="7" t="s">
        <v>26</v>
      </c>
      <c r="C235" s="6">
        <f>SUM(C8:C234)</f>
        <v>3491252823440</v>
      </c>
      <c r="D235" s="7"/>
      <c r="E235" s="26">
        <f>SUM(E8:E234)</f>
        <v>0.99999999999999989</v>
      </c>
      <c r="F235" s="7"/>
      <c r="G235" s="6">
        <f>SUM(G8:G234)</f>
        <v>31221752447171</v>
      </c>
      <c r="H235" s="7"/>
      <c r="I235" s="26">
        <f>SUM(I8:I234)</f>
        <v>0.99999999999999956</v>
      </c>
    </row>
    <row r="236" spans="1:9" s="5" customFormat="1" ht="19.5" thickTop="1" x14ac:dyDescent="0.25"/>
  </sheetData>
  <mergeCells count="11">
    <mergeCell ref="G7"/>
    <mergeCell ref="I7"/>
    <mergeCell ref="G6:I6"/>
    <mergeCell ref="A2:I2"/>
    <mergeCell ref="A3:I3"/>
    <mergeCell ref="A4:I4"/>
    <mergeCell ref="A7"/>
    <mergeCell ref="A6:B6"/>
    <mergeCell ref="C7"/>
    <mergeCell ref="E7"/>
    <mergeCell ref="C6:E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1"/>
  <sheetViews>
    <sheetView rightToLeft="1" topLeftCell="A24" workbookViewId="0">
      <selection activeCell="O21" sqref="B20:O21"/>
    </sheetView>
  </sheetViews>
  <sheetFormatPr defaultRowHeight="18.75" x14ac:dyDescent="0.25"/>
  <cols>
    <col min="1" max="1" width="40.28515625" style="5" bestFit="1" customWidth="1"/>
    <col min="2" max="2" width="1" style="5" customWidth="1"/>
    <col min="3" max="3" width="18" style="5" customWidth="1"/>
    <col min="4" max="4" width="1" style="5" customWidth="1"/>
    <col min="5" max="5" width="24" style="5" customWidth="1"/>
    <col min="6" max="6" width="1" style="5" customWidth="1"/>
    <col min="7" max="7" width="24" style="5" customWidth="1"/>
    <col min="8" max="8" width="1" style="5" customWidth="1"/>
    <col min="9" max="9" width="28" style="5" customWidth="1"/>
    <col min="10" max="10" width="1" style="5" customWidth="1"/>
    <col min="11" max="11" width="19" style="5" customWidth="1"/>
    <col min="12" max="12" width="1" style="5" customWidth="1"/>
    <col min="13" max="13" width="24" style="5" customWidth="1"/>
    <col min="14" max="14" width="1" style="5" customWidth="1"/>
    <col min="15" max="15" width="24" style="5" customWidth="1"/>
    <col min="16" max="16" width="1" style="5" customWidth="1"/>
    <col min="17" max="17" width="28" style="5" customWidth="1"/>
    <col min="18" max="18" width="1" style="5" customWidth="1"/>
    <col min="19" max="19" width="9.140625" style="5" customWidth="1"/>
    <col min="20" max="16384" width="9.140625" style="5"/>
  </cols>
  <sheetData>
    <row r="2" spans="1:17" s="5" customFormat="1" ht="26.25" x14ac:dyDescent="0.25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  <c r="M2" s="9" t="s">
        <v>0</v>
      </c>
      <c r="N2" s="9" t="s">
        <v>0</v>
      </c>
      <c r="O2" s="9" t="s">
        <v>0</v>
      </c>
      <c r="P2" s="9" t="s">
        <v>0</v>
      </c>
      <c r="Q2" s="9" t="s">
        <v>0</v>
      </c>
    </row>
    <row r="3" spans="1:17" s="5" customFormat="1" ht="26.25" x14ac:dyDescent="0.25">
      <c r="A3" s="9" t="s">
        <v>155</v>
      </c>
      <c r="B3" s="9" t="s">
        <v>155</v>
      </c>
      <c r="C3" s="9" t="s">
        <v>155</v>
      </c>
      <c r="D3" s="9" t="s">
        <v>155</v>
      </c>
      <c r="E3" s="9" t="s">
        <v>155</v>
      </c>
      <c r="F3" s="9" t="s">
        <v>155</v>
      </c>
      <c r="G3" s="9" t="s">
        <v>155</v>
      </c>
      <c r="H3" s="9" t="s">
        <v>155</v>
      </c>
      <c r="I3" s="9" t="s">
        <v>155</v>
      </c>
      <c r="J3" s="9" t="s">
        <v>155</v>
      </c>
      <c r="K3" s="9" t="s">
        <v>155</v>
      </c>
      <c r="L3" s="9" t="s">
        <v>155</v>
      </c>
      <c r="M3" s="9" t="s">
        <v>155</v>
      </c>
      <c r="N3" s="9" t="s">
        <v>155</v>
      </c>
      <c r="O3" s="9" t="s">
        <v>155</v>
      </c>
      <c r="P3" s="9" t="s">
        <v>155</v>
      </c>
      <c r="Q3" s="9" t="s">
        <v>155</v>
      </c>
    </row>
    <row r="4" spans="1:17" s="5" customFormat="1" ht="26.25" x14ac:dyDescent="0.25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  <c r="L4" s="9" t="s">
        <v>2</v>
      </c>
      <c r="M4" s="9" t="s">
        <v>2</v>
      </c>
      <c r="N4" s="9" t="s">
        <v>2</v>
      </c>
      <c r="O4" s="9" t="s">
        <v>2</v>
      </c>
      <c r="P4" s="9" t="s">
        <v>2</v>
      </c>
      <c r="Q4" s="9" t="s">
        <v>2</v>
      </c>
    </row>
    <row r="6" spans="1:17" s="5" customFormat="1" ht="26.25" x14ac:dyDescent="0.25">
      <c r="A6" s="8" t="s">
        <v>3</v>
      </c>
      <c r="C6" s="8" t="s">
        <v>157</v>
      </c>
      <c r="D6" s="8" t="s">
        <v>157</v>
      </c>
      <c r="E6" s="8" t="s">
        <v>157</v>
      </c>
      <c r="F6" s="8" t="s">
        <v>157</v>
      </c>
      <c r="G6" s="8" t="s">
        <v>157</v>
      </c>
      <c r="H6" s="8" t="s">
        <v>157</v>
      </c>
      <c r="I6" s="8" t="s">
        <v>157</v>
      </c>
      <c r="K6" s="8" t="s">
        <v>158</v>
      </c>
      <c r="L6" s="8" t="s">
        <v>158</v>
      </c>
      <c r="M6" s="8" t="s">
        <v>158</v>
      </c>
      <c r="N6" s="8" t="s">
        <v>158</v>
      </c>
      <c r="O6" s="8" t="s">
        <v>158</v>
      </c>
      <c r="P6" s="8" t="s">
        <v>158</v>
      </c>
      <c r="Q6" s="8" t="s">
        <v>158</v>
      </c>
    </row>
    <row r="7" spans="1:17" s="5" customFormat="1" ht="26.25" x14ac:dyDescent="0.25">
      <c r="A7" s="8" t="s">
        <v>3</v>
      </c>
      <c r="C7" s="8" t="s">
        <v>7</v>
      </c>
      <c r="E7" s="8" t="s">
        <v>196</v>
      </c>
      <c r="G7" s="8" t="s">
        <v>197</v>
      </c>
      <c r="I7" s="8" t="s">
        <v>199</v>
      </c>
      <c r="K7" s="8" t="s">
        <v>7</v>
      </c>
      <c r="M7" s="8" t="s">
        <v>196</v>
      </c>
      <c r="O7" s="8" t="s">
        <v>197</v>
      </c>
      <c r="Q7" s="8" t="s">
        <v>199</v>
      </c>
    </row>
    <row r="8" spans="1:17" s="5" customFormat="1" ht="21" x14ac:dyDescent="0.25">
      <c r="A8" s="7" t="s">
        <v>22</v>
      </c>
      <c r="C8" s="5">
        <v>51096010</v>
      </c>
      <c r="E8" s="5">
        <v>999984682907</v>
      </c>
      <c r="G8" s="5">
        <v>948009310575</v>
      </c>
      <c r="I8" s="5">
        <v>51975372332</v>
      </c>
      <c r="K8" s="5">
        <v>179895577</v>
      </c>
      <c r="M8" s="5">
        <v>3082138380971</v>
      </c>
      <c r="O8" s="5">
        <v>2959987346682</v>
      </c>
      <c r="Q8" s="5">
        <f t="shared" ref="Q8:Q10" si="0">+M8-O8</f>
        <v>122151034289</v>
      </c>
    </row>
    <row r="9" spans="1:17" s="5" customFormat="1" ht="21" x14ac:dyDescent="0.25">
      <c r="A9" s="7" t="s">
        <v>18</v>
      </c>
      <c r="C9" s="5">
        <v>30368387</v>
      </c>
      <c r="E9" s="5">
        <v>500000004077</v>
      </c>
      <c r="G9" s="5">
        <v>474752941861</v>
      </c>
      <c r="I9" s="5">
        <v>25247062216</v>
      </c>
      <c r="K9" s="5">
        <v>263809206</v>
      </c>
      <c r="M9" s="5">
        <v>3753542365727</v>
      </c>
      <c r="O9" s="5">
        <v>3544733152530</v>
      </c>
      <c r="Q9" s="5">
        <f>+M9-O9</f>
        <v>208809213197</v>
      </c>
    </row>
    <row r="10" spans="1:17" s="5" customFormat="1" ht="21" x14ac:dyDescent="0.25">
      <c r="A10" s="7" t="s">
        <v>15</v>
      </c>
      <c r="C10" s="5">
        <v>0</v>
      </c>
      <c r="E10" s="5">
        <v>0</v>
      </c>
      <c r="G10" s="5">
        <v>0</v>
      </c>
      <c r="I10" s="5">
        <v>0</v>
      </c>
      <c r="K10" s="5">
        <v>16000000</v>
      </c>
      <c r="M10" s="5">
        <v>92797269415</v>
      </c>
      <c r="O10" s="5">
        <v>73965074179</v>
      </c>
      <c r="Q10" s="5">
        <f t="shared" si="0"/>
        <v>18832195236</v>
      </c>
    </row>
    <row r="11" spans="1:17" s="5" customFormat="1" ht="21" x14ac:dyDescent="0.25">
      <c r="A11" s="7" t="s">
        <v>195</v>
      </c>
      <c r="C11" s="5">
        <v>0</v>
      </c>
      <c r="E11" s="5">
        <v>0</v>
      </c>
      <c r="G11" s="5">
        <v>0</v>
      </c>
      <c r="I11" s="5">
        <v>0</v>
      </c>
      <c r="K11" s="5">
        <v>66800000</v>
      </c>
      <c r="M11" s="5">
        <v>79471766481</v>
      </c>
      <c r="O11" s="5">
        <v>88694833596</v>
      </c>
      <c r="Q11" s="5">
        <f t="shared" ref="Q11:Q41" si="1">+M11-O11</f>
        <v>-9223067115</v>
      </c>
    </row>
    <row r="12" spans="1:17" s="5" customFormat="1" ht="21" x14ac:dyDescent="0.25">
      <c r="A12" s="7" t="s">
        <v>200</v>
      </c>
      <c r="C12" s="5">
        <v>0</v>
      </c>
      <c r="E12" s="5">
        <v>0</v>
      </c>
      <c r="G12" s="5">
        <v>0</v>
      </c>
      <c r="I12" s="5">
        <v>0</v>
      </c>
      <c r="K12" s="5">
        <v>439704</v>
      </c>
      <c r="M12" s="5">
        <v>485374961908</v>
      </c>
      <c r="O12" s="5">
        <v>485374935315</v>
      </c>
      <c r="Q12" s="5">
        <f t="shared" si="1"/>
        <v>26593</v>
      </c>
    </row>
    <row r="13" spans="1:17" s="5" customFormat="1" ht="21" x14ac:dyDescent="0.25">
      <c r="A13" s="7" t="s">
        <v>201</v>
      </c>
      <c r="C13" s="5">
        <v>0</v>
      </c>
      <c r="E13" s="5">
        <v>0</v>
      </c>
      <c r="G13" s="5">
        <v>0</v>
      </c>
      <c r="I13" s="5">
        <v>0</v>
      </c>
      <c r="K13" s="5">
        <v>2000000</v>
      </c>
      <c r="M13" s="5">
        <v>25422965629</v>
      </c>
      <c r="O13" s="5">
        <v>20010710000</v>
      </c>
      <c r="Q13" s="5">
        <f t="shared" si="1"/>
        <v>5412255629</v>
      </c>
    </row>
    <row r="14" spans="1:17" s="5" customFormat="1" ht="21" x14ac:dyDescent="0.25">
      <c r="A14" s="7" t="s">
        <v>17</v>
      </c>
      <c r="C14" s="5">
        <v>0</v>
      </c>
      <c r="E14" s="5">
        <v>0</v>
      </c>
      <c r="G14" s="5">
        <v>0</v>
      </c>
      <c r="I14" s="5">
        <v>0</v>
      </c>
      <c r="K14" s="5">
        <v>17</v>
      </c>
      <c r="M14" s="5">
        <v>17</v>
      </c>
      <c r="O14" s="5">
        <v>6679</v>
      </c>
      <c r="Q14" s="5">
        <f t="shared" si="1"/>
        <v>-6662</v>
      </c>
    </row>
    <row r="15" spans="1:17" s="5" customFormat="1" ht="21" x14ac:dyDescent="0.25">
      <c r="A15" s="7" t="s">
        <v>70</v>
      </c>
      <c r="C15" s="5">
        <v>130571</v>
      </c>
      <c r="E15" s="5">
        <v>130571000000</v>
      </c>
      <c r="G15" s="5">
        <v>121054372106</v>
      </c>
      <c r="I15" s="5">
        <v>9516627894</v>
      </c>
      <c r="K15" s="5">
        <v>130571</v>
      </c>
      <c r="M15" s="5">
        <v>130571000000</v>
      </c>
      <c r="O15" s="5">
        <v>121054372106</v>
      </c>
      <c r="Q15" s="5">
        <f t="shared" si="1"/>
        <v>9516627894</v>
      </c>
    </row>
    <row r="16" spans="1:17" s="5" customFormat="1" ht="21" x14ac:dyDescent="0.25">
      <c r="A16" s="7" t="s">
        <v>71</v>
      </c>
      <c r="C16" s="5">
        <v>15325000</v>
      </c>
      <c r="E16" s="5">
        <v>15008886000000</v>
      </c>
      <c r="G16" s="5">
        <v>14447778578911</v>
      </c>
      <c r="I16" s="5">
        <v>561107421089</v>
      </c>
      <c r="K16" s="5">
        <v>15325000</v>
      </c>
      <c r="M16" s="5">
        <v>15008886000000</v>
      </c>
      <c r="O16" s="5">
        <v>14447778578911</v>
      </c>
      <c r="Q16" s="5">
        <f t="shared" si="1"/>
        <v>561107421089</v>
      </c>
    </row>
    <row r="17" spans="1:17" s="5" customFormat="1" ht="21" x14ac:dyDescent="0.25">
      <c r="A17" s="7" t="s">
        <v>72</v>
      </c>
      <c r="C17" s="5">
        <v>300000</v>
      </c>
      <c r="E17" s="5">
        <v>289408323000</v>
      </c>
      <c r="G17" s="5">
        <v>287758653525</v>
      </c>
      <c r="I17" s="5">
        <v>1649669475</v>
      </c>
      <c r="K17" s="5">
        <v>300000</v>
      </c>
      <c r="M17" s="5">
        <v>289408323000</v>
      </c>
      <c r="O17" s="5">
        <v>287758653525</v>
      </c>
      <c r="Q17" s="5">
        <f t="shared" si="1"/>
        <v>1649669475</v>
      </c>
    </row>
    <row r="18" spans="1:17" s="5" customFormat="1" ht="21" x14ac:dyDescent="0.25">
      <c r="A18" s="7" t="s">
        <v>83</v>
      </c>
      <c r="C18" s="5">
        <v>44569000</v>
      </c>
      <c r="E18" s="5">
        <v>37662201726825</v>
      </c>
      <c r="G18" s="5">
        <v>43343352500000</v>
      </c>
      <c r="I18" s="5">
        <v>-5681150773175</v>
      </c>
      <c r="K18" s="5">
        <v>44569000</v>
      </c>
      <c r="M18" s="5">
        <v>37662201726825</v>
      </c>
      <c r="O18" s="5">
        <v>43343352500000</v>
      </c>
      <c r="Q18" s="5">
        <f t="shared" si="1"/>
        <v>-5681150773175</v>
      </c>
    </row>
    <row r="19" spans="1:17" s="5" customFormat="1" ht="21" x14ac:dyDescent="0.25">
      <c r="A19" s="7" t="s">
        <v>164</v>
      </c>
      <c r="C19" s="5">
        <v>0</v>
      </c>
      <c r="E19" s="5">
        <v>0</v>
      </c>
      <c r="G19" s="5">
        <v>0</v>
      </c>
      <c r="I19" s="5">
        <v>0</v>
      </c>
      <c r="K19" s="5">
        <v>335030</v>
      </c>
      <c r="M19" s="5">
        <v>335030000000</v>
      </c>
      <c r="O19" s="5">
        <v>330670501341</v>
      </c>
      <c r="Q19" s="5">
        <f t="shared" si="1"/>
        <v>4359498659</v>
      </c>
    </row>
    <row r="20" spans="1:17" s="5" customFormat="1" ht="21" x14ac:dyDescent="0.25">
      <c r="A20" s="7" t="s">
        <v>163</v>
      </c>
      <c r="C20" s="5">
        <v>0</v>
      </c>
      <c r="E20" s="5">
        <v>0</v>
      </c>
      <c r="G20" s="5">
        <v>0</v>
      </c>
      <c r="I20" s="5">
        <v>0</v>
      </c>
      <c r="K20" s="5">
        <v>100000</v>
      </c>
      <c r="M20" s="5">
        <v>100000000000</v>
      </c>
      <c r="O20" s="5">
        <v>93982633277</v>
      </c>
      <c r="Q20" s="5">
        <f t="shared" si="1"/>
        <v>6017366723</v>
      </c>
    </row>
    <row r="21" spans="1:17" s="5" customFormat="1" ht="21" x14ac:dyDescent="0.25">
      <c r="A21" s="7" t="s">
        <v>202</v>
      </c>
      <c r="C21" s="5">
        <v>0</v>
      </c>
      <c r="E21" s="5">
        <v>0</v>
      </c>
      <c r="G21" s="5">
        <v>0</v>
      </c>
      <c r="I21" s="5">
        <v>0</v>
      </c>
      <c r="K21" s="5">
        <v>74000</v>
      </c>
      <c r="M21" s="5">
        <v>74000000000</v>
      </c>
      <c r="O21" s="5">
        <v>72350202876</v>
      </c>
      <c r="Q21" s="5">
        <f t="shared" si="1"/>
        <v>1649797124</v>
      </c>
    </row>
    <row r="22" spans="1:17" s="5" customFormat="1" ht="21" x14ac:dyDescent="0.25">
      <c r="A22" s="7" t="s">
        <v>171</v>
      </c>
      <c r="C22" s="5">
        <v>0</v>
      </c>
      <c r="E22" s="5">
        <v>0</v>
      </c>
      <c r="G22" s="5">
        <v>0</v>
      </c>
      <c r="I22" s="5">
        <v>0</v>
      </c>
      <c r="K22" s="5">
        <v>73400</v>
      </c>
      <c r="M22" s="5">
        <v>73400000000</v>
      </c>
      <c r="O22" s="5">
        <v>69876903079</v>
      </c>
      <c r="Q22" s="5">
        <f t="shared" si="1"/>
        <v>3523096921</v>
      </c>
    </row>
    <row r="23" spans="1:17" s="5" customFormat="1" ht="21" x14ac:dyDescent="0.25">
      <c r="A23" s="7" t="s">
        <v>203</v>
      </c>
      <c r="C23" s="5">
        <v>0</v>
      </c>
      <c r="E23" s="5">
        <v>0</v>
      </c>
      <c r="G23" s="5">
        <v>0</v>
      </c>
      <c r="I23" s="5">
        <v>0</v>
      </c>
      <c r="K23" s="5">
        <v>121200</v>
      </c>
      <c r="M23" s="5">
        <v>121200000000</v>
      </c>
      <c r="O23" s="5">
        <v>113313359197</v>
      </c>
      <c r="Q23" s="5">
        <f t="shared" si="1"/>
        <v>7886640803</v>
      </c>
    </row>
    <row r="24" spans="1:17" s="5" customFormat="1" ht="21" x14ac:dyDescent="0.25">
      <c r="A24" s="7" t="s">
        <v>170</v>
      </c>
      <c r="C24" s="5">
        <v>0</v>
      </c>
      <c r="E24" s="5">
        <v>0</v>
      </c>
      <c r="G24" s="5">
        <v>0</v>
      </c>
      <c r="I24" s="5">
        <v>0</v>
      </c>
      <c r="K24" s="5">
        <v>9805000</v>
      </c>
      <c r="M24" s="5">
        <v>9749512179615</v>
      </c>
      <c r="O24" s="5">
        <v>9202879136955</v>
      </c>
      <c r="Q24" s="5">
        <f t="shared" si="1"/>
        <v>546633042660</v>
      </c>
    </row>
    <row r="25" spans="1:17" s="5" customFormat="1" ht="21" x14ac:dyDescent="0.25">
      <c r="A25" s="7" t="s">
        <v>204</v>
      </c>
      <c r="C25" s="5">
        <v>0</v>
      </c>
      <c r="E25" s="5">
        <v>0</v>
      </c>
      <c r="G25" s="5">
        <v>0</v>
      </c>
      <c r="I25" s="5">
        <v>0</v>
      </c>
      <c r="K25" s="5">
        <v>190500</v>
      </c>
      <c r="M25" s="5">
        <v>190500000000</v>
      </c>
      <c r="O25" s="5">
        <v>158200091323</v>
      </c>
      <c r="Q25" s="5">
        <f t="shared" si="1"/>
        <v>32299908677</v>
      </c>
    </row>
    <row r="26" spans="1:17" s="5" customFormat="1" ht="21" x14ac:dyDescent="0.25">
      <c r="A26" s="7" t="s">
        <v>205</v>
      </c>
      <c r="C26" s="5">
        <v>0</v>
      </c>
      <c r="E26" s="5">
        <v>0</v>
      </c>
      <c r="G26" s="5">
        <v>0</v>
      </c>
      <c r="I26" s="5">
        <v>0</v>
      </c>
      <c r="K26" s="5">
        <v>1980436</v>
      </c>
      <c r="M26" s="5">
        <v>1956753579130</v>
      </c>
      <c r="O26" s="5">
        <v>1682291706195</v>
      </c>
      <c r="Q26" s="5">
        <f t="shared" si="1"/>
        <v>274461872935</v>
      </c>
    </row>
    <row r="27" spans="1:17" s="5" customFormat="1" ht="21" x14ac:dyDescent="0.25">
      <c r="A27" s="7" t="s">
        <v>206</v>
      </c>
      <c r="C27" s="5">
        <v>0</v>
      </c>
      <c r="E27" s="5">
        <v>0</v>
      </c>
      <c r="G27" s="5">
        <v>0</v>
      </c>
      <c r="I27" s="5">
        <v>0</v>
      </c>
      <c r="K27" s="5">
        <v>1388948</v>
      </c>
      <c r="M27" s="5">
        <v>1388948000000</v>
      </c>
      <c r="O27" s="5">
        <v>1241708161412</v>
      </c>
      <c r="Q27" s="5">
        <f t="shared" si="1"/>
        <v>147239838588</v>
      </c>
    </row>
    <row r="28" spans="1:17" s="5" customFormat="1" ht="21" x14ac:dyDescent="0.25">
      <c r="A28" s="7" t="s">
        <v>207</v>
      </c>
      <c r="C28" s="5">
        <v>0</v>
      </c>
      <c r="E28" s="5">
        <v>0</v>
      </c>
      <c r="G28" s="5">
        <v>0</v>
      </c>
      <c r="I28" s="5">
        <v>0</v>
      </c>
      <c r="K28" s="5">
        <v>75000</v>
      </c>
      <c r="M28" s="5">
        <v>75000000000</v>
      </c>
      <c r="O28" s="5">
        <v>64810057856</v>
      </c>
      <c r="Q28" s="5">
        <f t="shared" si="1"/>
        <v>10189942144</v>
      </c>
    </row>
    <row r="29" spans="1:17" s="5" customFormat="1" ht="21" x14ac:dyDescent="0.25">
      <c r="A29" s="7" t="s">
        <v>208</v>
      </c>
      <c r="C29" s="5">
        <v>0</v>
      </c>
      <c r="E29" s="5">
        <v>0</v>
      </c>
      <c r="G29" s="5">
        <v>0</v>
      </c>
      <c r="I29" s="5">
        <v>0</v>
      </c>
      <c r="K29" s="5">
        <v>5900</v>
      </c>
      <c r="M29" s="5">
        <v>5900000000</v>
      </c>
      <c r="O29" s="5">
        <v>5221101860</v>
      </c>
      <c r="Q29" s="5">
        <f t="shared" si="1"/>
        <v>678898140</v>
      </c>
    </row>
    <row r="30" spans="1:17" s="5" customFormat="1" ht="21" x14ac:dyDescent="0.25">
      <c r="A30" s="7" t="s">
        <v>169</v>
      </c>
      <c r="C30" s="5">
        <v>0</v>
      </c>
      <c r="E30" s="5">
        <v>0</v>
      </c>
      <c r="G30" s="5">
        <v>0</v>
      </c>
      <c r="I30" s="5">
        <v>0</v>
      </c>
      <c r="K30" s="5">
        <v>155000</v>
      </c>
      <c r="M30" s="5">
        <v>155000000000</v>
      </c>
      <c r="O30" s="5">
        <v>144382804971</v>
      </c>
      <c r="Q30" s="5">
        <f t="shared" si="1"/>
        <v>10617195029</v>
      </c>
    </row>
    <row r="31" spans="1:17" s="5" customFormat="1" ht="21" x14ac:dyDescent="0.25">
      <c r="A31" s="7" t="s">
        <v>209</v>
      </c>
      <c r="C31" s="5">
        <v>0</v>
      </c>
      <c r="E31" s="5">
        <v>0</v>
      </c>
      <c r="G31" s="5">
        <v>0</v>
      </c>
      <c r="I31" s="5">
        <v>0</v>
      </c>
      <c r="K31" s="5">
        <v>4360</v>
      </c>
      <c r="M31" s="5">
        <v>20171675160</v>
      </c>
      <c r="O31" s="5">
        <v>19507193713</v>
      </c>
      <c r="Q31" s="5">
        <f t="shared" si="1"/>
        <v>664481447</v>
      </c>
    </row>
    <row r="32" spans="1:17" s="5" customFormat="1" ht="21" x14ac:dyDescent="0.25">
      <c r="A32" s="7" t="s">
        <v>210</v>
      </c>
      <c r="C32" s="5">
        <v>0</v>
      </c>
      <c r="E32" s="5">
        <v>0</v>
      </c>
      <c r="G32" s="5">
        <v>0</v>
      </c>
      <c r="I32" s="5">
        <v>0</v>
      </c>
      <c r="K32" s="5">
        <v>305135</v>
      </c>
      <c r="M32" s="5">
        <v>305135000000</v>
      </c>
      <c r="O32" s="5">
        <v>260870532105</v>
      </c>
      <c r="Q32" s="5">
        <f t="shared" si="1"/>
        <v>44264467895</v>
      </c>
    </row>
    <row r="33" spans="1:17" s="5" customFormat="1" ht="21" x14ac:dyDescent="0.25">
      <c r="A33" s="7" t="s">
        <v>168</v>
      </c>
      <c r="C33" s="5">
        <v>0</v>
      </c>
      <c r="E33" s="5">
        <v>0</v>
      </c>
      <c r="G33" s="5">
        <v>0</v>
      </c>
      <c r="I33" s="5">
        <v>0</v>
      </c>
      <c r="K33" s="5">
        <v>4100000</v>
      </c>
      <c r="M33" s="5">
        <v>4100000000000</v>
      </c>
      <c r="O33" s="5">
        <v>3794137674941</v>
      </c>
      <c r="Q33" s="5">
        <f t="shared" si="1"/>
        <v>305862325059</v>
      </c>
    </row>
    <row r="34" spans="1:17" s="5" customFormat="1" ht="21" x14ac:dyDescent="0.25">
      <c r="A34" s="7" t="s">
        <v>211</v>
      </c>
      <c r="C34" s="5">
        <v>0</v>
      </c>
      <c r="E34" s="5">
        <v>0</v>
      </c>
      <c r="G34" s="5">
        <v>0</v>
      </c>
      <c r="I34" s="5">
        <v>0</v>
      </c>
      <c r="K34" s="5">
        <v>84110</v>
      </c>
      <c r="M34" s="5">
        <v>283294636418</v>
      </c>
      <c r="O34" s="5">
        <v>254069348648</v>
      </c>
      <c r="Q34" s="5">
        <v>36942360925</v>
      </c>
    </row>
    <row r="35" spans="1:17" s="5" customFormat="1" ht="21" x14ac:dyDescent="0.25">
      <c r="A35" s="7" t="s">
        <v>167</v>
      </c>
      <c r="C35" s="5">
        <v>0</v>
      </c>
      <c r="E35" s="5">
        <v>0</v>
      </c>
      <c r="G35" s="5">
        <v>0</v>
      </c>
      <c r="I35" s="5">
        <v>0</v>
      </c>
      <c r="K35" s="5">
        <v>1500000</v>
      </c>
      <c r="M35" s="5">
        <v>1416470194362</v>
      </c>
      <c r="O35" s="5">
        <v>1307247814753</v>
      </c>
      <c r="Q35" s="5">
        <f t="shared" si="1"/>
        <v>109222379609</v>
      </c>
    </row>
    <row r="36" spans="1:17" s="5" customFormat="1" ht="21" x14ac:dyDescent="0.25">
      <c r="A36" s="7" t="s">
        <v>78</v>
      </c>
      <c r="C36" s="5">
        <v>0</v>
      </c>
      <c r="E36" s="5">
        <v>0</v>
      </c>
      <c r="G36" s="5">
        <v>0</v>
      </c>
      <c r="I36" s="5">
        <v>0</v>
      </c>
      <c r="K36" s="5">
        <v>30000</v>
      </c>
      <c r="M36" s="5">
        <v>27617893976</v>
      </c>
      <c r="O36" s="5">
        <v>27858635618</v>
      </c>
      <c r="Q36" s="5">
        <f t="shared" si="1"/>
        <v>-240741642</v>
      </c>
    </row>
    <row r="37" spans="1:17" s="5" customFormat="1" ht="21" x14ac:dyDescent="0.25">
      <c r="A37" s="7" t="s">
        <v>212</v>
      </c>
      <c r="C37" s="5">
        <v>0</v>
      </c>
      <c r="E37" s="5">
        <v>0</v>
      </c>
      <c r="G37" s="5">
        <v>0</v>
      </c>
      <c r="I37" s="5">
        <v>0</v>
      </c>
      <c r="K37" s="5">
        <v>2257027</v>
      </c>
      <c r="M37" s="5">
        <v>2257027000000</v>
      </c>
      <c r="O37" s="5">
        <v>1771118791764</v>
      </c>
      <c r="Q37" s="5">
        <f t="shared" si="1"/>
        <v>485908208236</v>
      </c>
    </row>
    <row r="38" spans="1:17" s="5" customFormat="1" ht="21" x14ac:dyDescent="0.25">
      <c r="A38" s="7" t="s">
        <v>213</v>
      </c>
      <c r="C38" s="5">
        <v>0</v>
      </c>
      <c r="E38" s="5">
        <v>0</v>
      </c>
      <c r="G38" s="5">
        <v>0</v>
      </c>
      <c r="I38" s="5">
        <v>0</v>
      </c>
      <c r="K38" s="5">
        <v>1500000</v>
      </c>
      <c r="M38" s="5">
        <v>1500000000000</v>
      </c>
      <c r="O38" s="5">
        <v>1314265159390</v>
      </c>
      <c r="Q38" s="5">
        <f t="shared" si="1"/>
        <v>185734840610</v>
      </c>
    </row>
    <row r="39" spans="1:17" s="5" customFormat="1" ht="21" x14ac:dyDescent="0.25">
      <c r="A39" s="7" t="s">
        <v>57</v>
      </c>
      <c r="C39" s="5">
        <v>0</v>
      </c>
      <c r="E39" s="5">
        <v>0</v>
      </c>
      <c r="G39" s="5">
        <v>0</v>
      </c>
      <c r="I39" s="5">
        <v>0</v>
      </c>
      <c r="K39" s="5">
        <v>10000</v>
      </c>
      <c r="M39" s="5">
        <v>9999237500</v>
      </c>
      <c r="O39" s="5">
        <v>10000000000</v>
      </c>
      <c r="Q39" s="5">
        <f t="shared" si="1"/>
        <v>-762500</v>
      </c>
    </row>
    <row r="40" spans="1:17" s="5" customFormat="1" ht="21" x14ac:dyDescent="0.25">
      <c r="A40" s="7" t="s">
        <v>166</v>
      </c>
      <c r="C40" s="5">
        <v>0</v>
      </c>
      <c r="E40" s="5">
        <v>0</v>
      </c>
      <c r="G40" s="5">
        <v>0</v>
      </c>
      <c r="I40" s="5">
        <v>0</v>
      </c>
      <c r="K40" s="5">
        <v>35140673</v>
      </c>
      <c r="M40" s="5">
        <v>28121753520731</v>
      </c>
      <c r="O40" s="5">
        <v>32438965161900</v>
      </c>
      <c r="Q40" s="5">
        <f t="shared" si="1"/>
        <v>-4317211641169</v>
      </c>
    </row>
    <row r="41" spans="1:17" s="5" customFormat="1" ht="21" x14ac:dyDescent="0.25">
      <c r="A41" s="7" t="s">
        <v>165</v>
      </c>
      <c r="C41" s="5">
        <v>0</v>
      </c>
      <c r="E41" s="5">
        <v>0</v>
      </c>
      <c r="G41" s="5">
        <v>0</v>
      </c>
      <c r="I41" s="5">
        <v>0</v>
      </c>
      <c r="K41" s="5">
        <v>9810496</v>
      </c>
      <c r="M41" s="5">
        <v>7845466711376</v>
      </c>
      <c r="O41" s="5">
        <v>9057049907200</v>
      </c>
      <c r="Q41" s="5">
        <f t="shared" si="1"/>
        <v>-1211583195824</v>
      </c>
    </row>
    <row r="42" spans="1:17" s="5" customFormat="1" ht="21" x14ac:dyDescent="0.25">
      <c r="A42" s="7" t="s">
        <v>288</v>
      </c>
      <c r="C42" s="5">
        <v>0</v>
      </c>
      <c r="E42" s="5">
        <v>0</v>
      </c>
      <c r="G42" s="5">
        <v>0</v>
      </c>
      <c r="I42" s="5">
        <v>0</v>
      </c>
      <c r="Q42" s="5">
        <v>41704147007</v>
      </c>
    </row>
    <row r="43" spans="1:17" s="5" customFormat="1" ht="21.75" thickBot="1" x14ac:dyDescent="0.3">
      <c r="A43" s="7" t="s">
        <v>287</v>
      </c>
      <c r="C43" s="5">
        <v>0</v>
      </c>
      <c r="E43" s="5">
        <v>0</v>
      </c>
      <c r="G43" s="5">
        <v>0</v>
      </c>
      <c r="I43" s="5">
        <v>1442063910480</v>
      </c>
      <c r="Q43" s="5">
        <v>1442063910480</v>
      </c>
    </row>
    <row r="44" spans="1:17" s="5" customFormat="1" ht="21.75" thickBot="1" x14ac:dyDescent="0.3">
      <c r="A44" s="7" t="s">
        <v>26</v>
      </c>
      <c r="C44" s="5" t="s">
        <v>26</v>
      </c>
      <c r="E44" s="6">
        <f>SUM(E8:E43)</f>
        <v>54591051736809</v>
      </c>
      <c r="F44" s="7"/>
      <c r="G44" s="6">
        <f>SUM(G8:G43)</f>
        <v>59622706356978</v>
      </c>
      <c r="H44" s="7"/>
      <c r="I44" s="6">
        <f>SUM(I8:I43)</f>
        <v>-3589590709689</v>
      </c>
      <c r="K44" s="5" t="s">
        <v>26</v>
      </c>
      <c r="M44" s="6">
        <f>SUM(M8:M43)</f>
        <v>120721994388241</v>
      </c>
      <c r="O44" s="6">
        <f>SUM(O8:O43)</f>
        <v>128807487043897</v>
      </c>
      <c r="Q44" s="6">
        <f>SUM(Q8:Q43)</f>
        <v>-6594007525014</v>
      </c>
    </row>
    <row r="45" spans="1:17" s="5" customFormat="1" ht="19.5" thickTop="1" x14ac:dyDescent="0.25"/>
    <row r="46" spans="1:17" s="5" customFormat="1" x14ac:dyDescent="0.25"/>
    <row r="51" spans="9:9" s="5" customFormat="1" x14ac:dyDescent="0.25">
      <c r="I51" s="5">
        <f>+I43-I47</f>
        <v>1442063910480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9"/>
  <sheetViews>
    <sheetView rightToLeft="1" topLeftCell="A52" workbookViewId="0">
      <selection activeCell="O21" sqref="B20:O21"/>
    </sheetView>
  </sheetViews>
  <sheetFormatPr defaultRowHeight="18.75" x14ac:dyDescent="0.25"/>
  <cols>
    <col min="1" max="1" width="40.28515625" style="5" bestFit="1" customWidth="1"/>
    <col min="2" max="2" width="1" style="5" customWidth="1"/>
    <col min="3" max="3" width="20" style="5" customWidth="1"/>
    <col min="4" max="4" width="1" style="5" customWidth="1"/>
    <col min="5" max="5" width="24" style="5" customWidth="1"/>
    <col min="6" max="6" width="1" style="5" customWidth="1"/>
    <col min="7" max="7" width="24" style="5" customWidth="1"/>
    <col min="8" max="8" width="1" style="5" customWidth="1"/>
    <col min="9" max="9" width="34" style="5" customWidth="1"/>
    <col min="10" max="10" width="1" style="5" customWidth="1"/>
    <col min="11" max="11" width="20" style="5" customWidth="1"/>
    <col min="12" max="12" width="1" style="5" customWidth="1"/>
    <col min="13" max="13" width="24" style="5" customWidth="1"/>
    <col min="14" max="14" width="1" style="5" customWidth="1"/>
    <col min="15" max="15" width="24" style="5" customWidth="1"/>
    <col min="16" max="16" width="1" style="5" customWidth="1"/>
    <col min="17" max="17" width="34" style="5" customWidth="1"/>
    <col min="18" max="18" width="1" style="5" customWidth="1"/>
    <col min="19" max="19" width="9.140625" style="5" customWidth="1"/>
    <col min="20" max="16384" width="9.140625" style="5"/>
  </cols>
  <sheetData>
    <row r="2" spans="1:17" ht="26.25" x14ac:dyDescent="0.25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  <c r="M2" s="9" t="s">
        <v>0</v>
      </c>
      <c r="N2" s="9" t="s">
        <v>0</v>
      </c>
      <c r="O2" s="9" t="s">
        <v>0</v>
      </c>
      <c r="P2" s="9" t="s">
        <v>0</v>
      </c>
      <c r="Q2" s="9" t="s">
        <v>0</v>
      </c>
    </row>
    <row r="3" spans="1:17" ht="26.25" x14ac:dyDescent="0.25">
      <c r="A3" s="9" t="s">
        <v>155</v>
      </c>
      <c r="B3" s="9" t="s">
        <v>155</v>
      </c>
      <c r="C3" s="9" t="s">
        <v>155</v>
      </c>
      <c r="D3" s="9" t="s">
        <v>155</v>
      </c>
      <c r="E3" s="9" t="s">
        <v>155</v>
      </c>
      <c r="F3" s="9" t="s">
        <v>155</v>
      </c>
      <c r="G3" s="9" t="s">
        <v>155</v>
      </c>
      <c r="H3" s="9" t="s">
        <v>155</v>
      </c>
      <c r="I3" s="9" t="s">
        <v>155</v>
      </c>
      <c r="J3" s="9" t="s">
        <v>155</v>
      </c>
      <c r="K3" s="9" t="s">
        <v>155</v>
      </c>
      <c r="L3" s="9" t="s">
        <v>155</v>
      </c>
      <c r="M3" s="9" t="s">
        <v>155</v>
      </c>
      <c r="N3" s="9" t="s">
        <v>155</v>
      </c>
      <c r="O3" s="9" t="s">
        <v>155</v>
      </c>
      <c r="P3" s="9" t="s">
        <v>155</v>
      </c>
      <c r="Q3" s="9" t="s">
        <v>155</v>
      </c>
    </row>
    <row r="4" spans="1:17" ht="26.25" x14ac:dyDescent="0.25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  <c r="L4" s="9" t="s">
        <v>2</v>
      </c>
      <c r="M4" s="9" t="s">
        <v>2</v>
      </c>
      <c r="N4" s="9" t="s">
        <v>2</v>
      </c>
      <c r="O4" s="9" t="s">
        <v>2</v>
      </c>
      <c r="P4" s="9" t="s">
        <v>2</v>
      </c>
      <c r="Q4" s="9" t="s">
        <v>2</v>
      </c>
    </row>
    <row r="6" spans="1:17" ht="26.25" x14ac:dyDescent="0.25">
      <c r="A6" s="8" t="s">
        <v>3</v>
      </c>
      <c r="C6" s="8" t="s">
        <v>157</v>
      </c>
      <c r="D6" s="8" t="s">
        <v>157</v>
      </c>
      <c r="E6" s="8" t="s">
        <v>157</v>
      </c>
      <c r="F6" s="8" t="s">
        <v>157</v>
      </c>
      <c r="G6" s="8" t="s">
        <v>157</v>
      </c>
      <c r="H6" s="8" t="s">
        <v>157</v>
      </c>
      <c r="I6" s="8" t="s">
        <v>157</v>
      </c>
      <c r="K6" s="8" t="s">
        <v>158</v>
      </c>
      <c r="L6" s="8" t="s">
        <v>158</v>
      </c>
      <c r="M6" s="8" t="s">
        <v>158</v>
      </c>
      <c r="N6" s="8" t="s">
        <v>158</v>
      </c>
      <c r="O6" s="8" t="s">
        <v>158</v>
      </c>
      <c r="P6" s="8" t="s">
        <v>158</v>
      </c>
      <c r="Q6" s="8" t="s">
        <v>158</v>
      </c>
    </row>
    <row r="7" spans="1:17" ht="26.25" x14ac:dyDescent="0.25">
      <c r="A7" s="8" t="s">
        <v>3</v>
      </c>
      <c r="C7" s="8" t="s">
        <v>7</v>
      </c>
      <c r="E7" s="8" t="s">
        <v>196</v>
      </c>
      <c r="G7" s="8" t="s">
        <v>197</v>
      </c>
      <c r="I7" s="8" t="s">
        <v>198</v>
      </c>
      <c r="K7" s="8" t="s">
        <v>7</v>
      </c>
      <c r="M7" s="8" t="s">
        <v>196</v>
      </c>
      <c r="O7" s="8" t="s">
        <v>197</v>
      </c>
      <c r="Q7" s="8" t="s">
        <v>198</v>
      </c>
    </row>
    <row r="8" spans="1:17" ht="21" x14ac:dyDescent="0.25">
      <c r="A8" s="7" t="s">
        <v>15</v>
      </c>
      <c r="C8" s="5">
        <v>11000000</v>
      </c>
      <c r="E8" s="5">
        <v>62730834188</v>
      </c>
      <c r="G8" s="5">
        <v>61878097160</v>
      </c>
      <c r="I8" s="5">
        <f>+E8-G8</f>
        <v>852737028</v>
      </c>
      <c r="K8" s="5">
        <v>11000000</v>
      </c>
      <c r="M8" s="5">
        <v>62730834188</v>
      </c>
      <c r="O8" s="5">
        <v>50850988493</v>
      </c>
      <c r="Q8" s="5">
        <f>+M8-O8</f>
        <v>11879845695</v>
      </c>
    </row>
    <row r="9" spans="1:17" ht="21" x14ac:dyDescent="0.25">
      <c r="A9" s="7" t="s">
        <v>21</v>
      </c>
      <c r="C9" s="5">
        <v>4137000</v>
      </c>
      <c r="E9" s="5">
        <v>353419993750</v>
      </c>
      <c r="G9" s="5">
        <v>394493619649</v>
      </c>
      <c r="I9" s="5">
        <f t="shared" ref="I9:I68" si="0">+E9-G9</f>
        <v>-41073625899</v>
      </c>
      <c r="K9" s="5">
        <v>4137000</v>
      </c>
      <c r="M9" s="5">
        <v>353419993750</v>
      </c>
      <c r="O9" s="5">
        <v>400306283261</v>
      </c>
      <c r="Q9" s="5">
        <f t="shared" ref="Q9:Q68" si="1">+M9-O9</f>
        <v>-46886289511</v>
      </c>
    </row>
    <row r="10" spans="1:17" ht="21" x14ac:dyDescent="0.25">
      <c r="A10" s="7" t="s">
        <v>25</v>
      </c>
      <c r="C10" s="5">
        <v>494909488</v>
      </c>
      <c r="E10" s="5">
        <v>3264073960799</v>
      </c>
      <c r="G10" s="5">
        <v>3194227893524</v>
      </c>
      <c r="I10" s="5">
        <f t="shared" si="0"/>
        <v>69846067275</v>
      </c>
      <c r="K10" s="5">
        <v>494909488</v>
      </c>
      <c r="M10" s="5">
        <v>3264073960799</v>
      </c>
      <c r="O10" s="5">
        <v>2821943516102</v>
      </c>
      <c r="Q10" s="5">
        <f t="shared" si="1"/>
        <v>442130444697</v>
      </c>
    </row>
    <row r="11" spans="1:17" ht="21" x14ac:dyDescent="0.25">
      <c r="A11" s="7" t="s">
        <v>23</v>
      </c>
      <c r="C11" s="5">
        <v>1666431</v>
      </c>
      <c r="E11" s="5">
        <v>871977535506</v>
      </c>
      <c r="G11" s="5">
        <v>697759242780</v>
      </c>
      <c r="I11" s="5">
        <f t="shared" si="0"/>
        <v>174218292726</v>
      </c>
      <c r="K11" s="5">
        <v>1666431</v>
      </c>
      <c r="M11" s="5">
        <v>871977535506</v>
      </c>
      <c r="O11" s="5">
        <v>301502989781</v>
      </c>
      <c r="Q11" s="5">
        <f t="shared" si="1"/>
        <v>570474545725</v>
      </c>
    </row>
    <row r="12" spans="1:17" ht="21" x14ac:dyDescent="0.25">
      <c r="A12" s="7" t="s">
        <v>20</v>
      </c>
      <c r="C12" s="5">
        <v>1325774</v>
      </c>
      <c r="E12" s="5">
        <v>26145393104</v>
      </c>
      <c r="G12" s="5">
        <v>31019508941</v>
      </c>
      <c r="I12" s="5">
        <f t="shared" si="0"/>
        <v>-4874115837</v>
      </c>
      <c r="K12" s="5">
        <v>1325774</v>
      </c>
      <c r="M12" s="5">
        <v>26145393104</v>
      </c>
      <c r="O12" s="5">
        <v>29246795160</v>
      </c>
      <c r="Q12" s="5">
        <f t="shared" si="1"/>
        <v>-3101402056</v>
      </c>
    </row>
    <row r="13" spans="1:17" ht="21" x14ac:dyDescent="0.25">
      <c r="A13" s="7" t="s">
        <v>19</v>
      </c>
      <c r="C13" s="5">
        <v>14495303</v>
      </c>
      <c r="E13" s="5">
        <v>265151551202</v>
      </c>
      <c r="G13" s="5">
        <v>313229276488</v>
      </c>
      <c r="I13" s="5">
        <f t="shared" si="0"/>
        <v>-48077725286</v>
      </c>
      <c r="K13" s="5">
        <v>14495303</v>
      </c>
      <c r="M13" s="5">
        <v>265151551202</v>
      </c>
      <c r="O13" s="5">
        <v>299601891872</v>
      </c>
      <c r="Q13" s="5">
        <f t="shared" si="1"/>
        <v>-34450340670</v>
      </c>
    </row>
    <row r="14" spans="1:17" ht="21" x14ac:dyDescent="0.25">
      <c r="A14" s="7" t="s">
        <v>22</v>
      </c>
      <c r="C14" s="5">
        <v>164496851</v>
      </c>
      <c r="E14" s="5">
        <v>3221527637261</v>
      </c>
      <c r="G14" s="5">
        <v>3176018259012</v>
      </c>
      <c r="I14" s="5">
        <f t="shared" si="0"/>
        <v>45509378249</v>
      </c>
      <c r="K14" s="5">
        <v>164496851</v>
      </c>
      <c r="M14" s="5">
        <v>3221527637261</v>
      </c>
      <c r="O14" s="5">
        <v>3032107868365</v>
      </c>
      <c r="Q14" s="5">
        <f t="shared" si="1"/>
        <v>189419768896</v>
      </c>
    </row>
    <row r="15" spans="1:17" ht="21" x14ac:dyDescent="0.25">
      <c r="A15" s="7" t="s">
        <v>24</v>
      </c>
      <c r="C15" s="5">
        <v>8465011287</v>
      </c>
      <c r="E15" s="5">
        <v>15833429560414</v>
      </c>
      <c r="G15" s="5">
        <v>15555797692458</v>
      </c>
      <c r="I15" s="5">
        <f t="shared" si="0"/>
        <v>277631867956</v>
      </c>
      <c r="K15" s="5">
        <v>8465011287</v>
      </c>
      <c r="M15" s="5">
        <v>15833429560414</v>
      </c>
      <c r="O15" s="5">
        <v>15001943513057</v>
      </c>
      <c r="Q15" s="5">
        <f t="shared" si="1"/>
        <v>831486047357</v>
      </c>
    </row>
    <row r="16" spans="1:17" ht="21" x14ac:dyDescent="0.25">
      <c r="A16" s="7" t="s">
        <v>18</v>
      </c>
      <c r="C16" s="5">
        <v>139143412</v>
      </c>
      <c r="E16" s="5">
        <v>2292570066820</v>
      </c>
      <c r="G16" s="5">
        <v>2252103430653</v>
      </c>
      <c r="I16" s="5">
        <f t="shared" si="0"/>
        <v>40466636167</v>
      </c>
      <c r="K16" s="5">
        <v>139143412</v>
      </c>
      <c r="M16" s="5">
        <v>2292570066820</v>
      </c>
      <c r="O16" s="5">
        <v>2161097631123</v>
      </c>
      <c r="Q16" s="5">
        <f t="shared" si="1"/>
        <v>131472435697</v>
      </c>
    </row>
    <row r="17" spans="1:17" ht="21" x14ac:dyDescent="0.25">
      <c r="A17" s="7" t="s">
        <v>58</v>
      </c>
      <c r="C17" s="5">
        <v>1000000</v>
      </c>
      <c r="E17" s="5">
        <v>994148536490</v>
      </c>
      <c r="G17" s="5">
        <v>987923960687</v>
      </c>
      <c r="I17" s="5">
        <f t="shared" si="0"/>
        <v>6224575803</v>
      </c>
      <c r="K17" s="5">
        <v>1000000</v>
      </c>
      <c r="M17" s="5">
        <v>994148536490</v>
      </c>
      <c r="O17" s="5">
        <v>939474359617</v>
      </c>
      <c r="Q17" s="5">
        <f t="shared" si="1"/>
        <v>54674176873</v>
      </c>
    </row>
    <row r="18" spans="1:17" ht="21" x14ac:dyDescent="0.25">
      <c r="A18" s="7" t="s">
        <v>54</v>
      </c>
      <c r="C18" s="5">
        <v>2373000</v>
      </c>
      <c r="E18" s="5">
        <v>2360433563280</v>
      </c>
      <c r="G18" s="5">
        <v>2343489474127</v>
      </c>
      <c r="I18" s="5">
        <f t="shared" si="0"/>
        <v>16944089153</v>
      </c>
      <c r="K18" s="5">
        <v>2373000</v>
      </c>
      <c r="M18" s="5">
        <v>2360433563280</v>
      </c>
      <c r="O18" s="5">
        <v>2211562275517</v>
      </c>
      <c r="Q18" s="5">
        <f t="shared" si="1"/>
        <v>148871287763</v>
      </c>
    </row>
    <row r="19" spans="1:17" ht="21" x14ac:dyDescent="0.25">
      <c r="A19" s="7" t="s">
        <v>61</v>
      </c>
      <c r="C19" s="5">
        <v>1000000</v>
      </c>
      <c r="E19" s="5">
        <v>998439554695</v>
      </c>
      <c r="G19" s="5">
        <v>992540904320</v>
      </c>
      <c r="I19" s="5">
        <f t="shared" si="0"/>
        <v>5898650375</v>
      </c>
      <c r="K19" s="5">
        <v>1000000</v>
      </c>
      <c r="M19" s="5">
        <v>998439554695</v>
      </c>
      <c r="O19" s="5">
        <v>946636813438</v>
      </c>
      <c r="Q19" s="5">
        <f t="shared" si="1"/>
        <v>51802741257</v>
      </c>
    </row>
    <row r="20" spans="1:17" ht="21" x14ac:dyDescent="0.25">
      <c r="A20" s="7" t="s">
        <v>92</v>
      </c>
      <c r="C20" s="5">
        <v>10000000</v>
      </c>
      <c r="E20" s="5">
        <v>9057927525000</v>
      </c>
      <c r="G20" s="5">
        <v>9475537500000</v>
      </c>
      <c r="I20" s="5">
        <f t="shared" si="0"/>
        <v>-417609975000</v>
      </c>
      <c r="K20" s="5">
        <v>10000000</v>
      </c>
      <c r="M20" s="5">
        <v>9057927525000</v>
      </c>
      <c r="O20" s="5">
        <v>9475537500000</v>
      </c>
      <c r="Q20" s="5">
        <f t="shared" si="1"/>
        <v>-417609975000</v>
      </c>
    </row>
    <row r="21" spans="1:17" ht="21" x14ac:dyDescent="0.25">
      <c r="A21" s="7" t="s">
        <v>59</v>
      </c>
      <c r="C21" s="5">
        <v>2000000</v>
      </c>
      <c r="E21" s="5">
        <v>1999542500000</v>
      </c>
      <c r="G21" s="5">
        <v>1999542500000</v>
      </c>
      <c r="I21" s="5">
        <f t="shared" si="0"/>
        <v>0</v>
      </c>
      <c r="K21" s="5">
        <v>2000000</v>
      </c>
      <c r="M21" s="5">
        <v>1999542500000</v>
      </c>
      <c r="O21" s="5">
        <v>1999847500000</v>
      </c>
      <c r="Q21" s="5">
        <f t="shared" si="1"/>
        <v>-305000000</v>
      </c>
    </row>
    <row r="22" spans="1:17" ht="21" x14ac:dyDescent="0.25">
      <c r="A22" s="7" t="s">
        <v>52</v>
      </c>
      <c r="C22" s="5">
        <v>741800</v>
      </c>
      <c r="E22" s="5">
        <v>667467281925</v>
      </c>
      <c r="G22" s="5">
        <v>652634675660</v>
      </c>
      <c r="I22" s="5">
        <f t="shared" si="0"/>
        <v>14832606265</v>
      </c>
      <c r="K22" s="5">
        <v>741800</v>
      </c>
      <c r="M22" s="5">
        <v>667467281925</v>
      </c>
      <c r="O22" s="5">
        <v>541109255273</v>
      </c>
      <c r="Q22" s="5">
        <f t="shared" si="1"/>
        <v>126358026652</v>
      </c>
    </row>
    <row r="23" spans="1:17" ht="21" x14ac:dyDescent="0.25">
      <c r="A23" s="7" t="s">
        <v>53</v>
      </c>
      <c r="C23" s="5">
        <v>1010965</v>
      </c>
      <c r="E23" s="5">
        <v>768157643734</v>
      </c>
      <c r="G23" s="5">
        <v>758151379691</v>
      </c>
      <c r="I23" s="5">
        <f t="shared" si="0"/>
        <v>10006264043</v>
      </c>
      <c r="K23" s="5">
        <v>1010965</v>
      </c>
      <c r="M23" s="5">
        <v>768157643734</v>
      </c>
      <c r="O23" s="5">
        <v>636353941811</v>
      </c>
      <c r="Q23" s="5">
        <f t="shared" si="1"/>
        <v>131803701923</v>
      </c>
    </row>
    <row r="24" spans="1:17" ht="21" x14ac:dyDescent="0.25">
      <c r="A24" s="7" t="s">
        <v>66</v>
      </c>
      <c r="C24" s="5">
        <v>1000000</v>
      </c>
      <c r="E24" s="5">
        <v>999771250000</v>
      </c>
      <c r="G24" s="5">
        <v>999771250000</v>
      </c>
      <c r="I24" s="5">
        <f t="shared" si="0"/>
        <v>0</v>
      </c>
      <c r="K24" s="5">
        <v>1000000</v>
      </c>
      <c r="M24" s="5">
        <v>999771250000</v>
      </c>
      <c r="O24" s="5">
        <v>999923750000</v>
      </c>
      <c r="Q24" s="5">
        <f t="shared" si="1"/>
        <v>-152500000</v>
      </c>
    </row>
    <row r="25" spans="1:17" ht="21" x14ac:dyDescent="0.25">
      <c r="A25" s="7" t="s">
        <v>43</v>
      </c>
      <c r="C25" s="5">
        <v>362205</v>
      </c>
      <c r="E25" s="5">
        <v>1954886380181</v>
      </c>
      <c r="G25" s="5">
        <v>1922805977378</v>
      </c>
      <c r="I25" s="5">
        <f t="shared" si="0"/>
        <v>32080402803</v>
      </c>
      <c r="K25" s="5">
        <v>362205</v>
      </c>
      <c r="M25" s="5">
        <v>1954886380181</v>
      </c>
      <c r="O25" s="5">
        <v>1689808813974</v>
      </c>
      <c r="Q25" s="5">
        <f t="shared" si="1"/>
        <v>265077566207</v>
      </c>
    </row>
    <row r="26" spans="1:17" ht="21" x14ac:dyDescent="0.25">
      <c r="A26" s="7" t="s">
        <v>51</v>
      </c>
      <c r="C26" s="5">
        <v>52417</v>
      </c>
      <c r="E26" s="5">
        <v>38207444407</v>
      </c>
      <c r="G26" s="5">
        <v>37731606920</v>
      </c>
      <c r="I26" s="5">
        <f t="shared" si="0"/>
        <v>475837487</v>
      </c>
      <c r="K26" s="5">
        <v>52417</v>
      </c>
      <c r="M26" s="5">
        <v>38207444407</v>
      </c>
      <c r="O26" s="5">
        <v>31819934244</v>
      </c>
      <c r="Q26" s="5">
        <f t="shared" si="1"/>
        <v>6387510163</v>
      </c>
    </row>
    <row r="27" spans="1:17" ht="21" x14ac:dyDescent="0.25">
      <c r="A27" s="7" t="s">
        <v>48</v>
      </c>
      <c r="C27" s="5">
        <v>73594</v>
      </c>
      <c r="E27" s="5">
        <v>56212954344</v>
      </c>
      <c r="G27" s="5">
        <v>55770755580</v>
      </c>
      <c r="I27" s="5">
        <f t="shared" si="0"/>
        <v>442198764</v>
      </c>
      <c r="K27" s="5">
        <v>73594</v>
      </c>
      <c r="M27" s="5">
        <v>56212954344</v>
      </c>
      <c r="O27" s="5">
        <v>46617508203</v>
      </c>
      <c r="Q27" s="5">
        <f t="shared" si="1"/>
        <v>9595446141</v>
      </c>
    </row>
    <row r="28" spans="1:17" ht="21" x14ac:dyDescent="0.25">
      <c r="A28" s="7" t="s">
        <v>49</v>
      </c>
      <c r="C28" s="5">
        <v>339795</v>
      </c>
      <c r="E28" s="5">
        <v>252389549980</v>
      </c>
      <c r="G28" s="5">
        <v>249692194841</v>
      </c>
      <c r="I28" s="5">
        <f t="shared" si="0"/>
        <v>2697355139</v>
      </c>
      <c r="K28" s="5">
        <v>339795</v>
      </c>
      <c r="M28" s="5">
        <v>252389549980</v>
      </c>
      <c r="O28" s="5">
        <v>210011274919</v>
      </c>
      <c r="Q28" s="5">
        <f t="shared" si="1"/>
        <v>42378275061</v>
      </c>
    </row>
    <row r="29" spans="1:17" ht="21" x14ac:dyDescent="0.25">
      <c r="A29" s="7" t="s">
        <v>47</v>
      </c>
      <c r="C29" s="5">
        <v>46184</v>
      </c>
      <c r="E29" s="5">
        <v>37306750608</v>
      </c>
      <c r="G29" s="5">
        <v>36748975508</v>
      </c>
      <c r="I29" s="5">
        <f t="shared" si="0"/>
        <v>557775100</v>
      </c>
      <c r="K29" s="5">
        <v>46184</v>
      </c>
      <c r="M29" s="5">
        <v>37306750608</v>
      </c>
      <c r="O29" s="5">
        <v>30663837704</v>
      </c>
      <c r="Q29" s="5">
        <f t="shared" si="1"/>
        <v>6642912904</v>
      </c>
    </row>
    <row r="30" spans="1:17" ht="21" x14ac:dyDescent="0.25">
      <c r="A30" s="7" t="s">
        <v>50</v>
      </c>
      <c r="C30" s="5">
        <v>201535</v>
      </c>
      <c r="E30" s="5">
        <v>201085921071</v>
      </c>
      <c r="G30" s="5">
        <v>194436787408</v>
      </c>
      <c r="I30" s="5">
        <f t="shared" si="0"/>
        <v>6649133663</v>
      </c>
      <c r="K30" s="5">
        <v>201535</v>
      </c>
      <c r="M30" s="5">
        <v>201085921071</v>
      </c>
      <c r="O30" s="5">
        <v>160353202335</v>
      </c>
      <c r="Q30" s="5">
        <f t="shared" si="1"/>
        <v>40732718736</v>
      </c>
    </row>
    <row r="31" spans="1:17" ht="21" x14ac:dyDescent="0.25">
      <c r="A31" s="7" t="s">
        <v>72</v>
      </c>
      <c r="C31" s="5">
        <v>10179000</v>
      </c>
      <c r="E31" s="5">
        <v>9202214545792</v>
      </c>
      <c r="G31" s="5">
        <v>9890460147211</v>
      </c>
      <c r="I31" s="5">
        <f t="shared" si="0"/>
        <v>-688245601419</v>
      </c>
      <c r="K31" s="5">
        <v>10179000</v>
      </c>
      <c r="M31" s="5">
        <v>9202214545792</v>
      </c>
      <c r="O31" s="5">
        <v>9763651114104</v>
      </c>
      <c r="Q31" s="5">
        <f t="shared" si="1"/>
        <v>-561436568312</v>
      </c>
    </row>
    <row r="32" spans="1:17" ht="21" x14ac:dyDescent="0.25">
      <c r="A32" s="7" t="s">
        <v>93</v>
      </c>
      <c r="C32" s="5">
        <v>6420000</v>
      </c>
      <c r="E32" s="5">
        <v>5735099035928</v>
      </c>
      <c r="G32" s="5">
        <v>5749410002140</v>
      </c>
      <c r="I32" s="5">
        <f t="shared" si="0"/>
        <v>-14310966212</v>
      </c>
      <c r="K32" s="5">
        <v>6420000</v>
      </c>
      <c r="M32" s="5">
        <v>5735099035928</v>
      </c>
      <c r="O32" s="5">
        <v>5749410002140</v>
      </c>
      <c r="Q32" s="5">
        <f t="shared" si="1"/>
        <v>-14310966212</v>
      </c>
    </row>
    <row r="33" spans="1:17" ht="21" x14ac:dyDescent="0.25">
      <c r="A33" s="7" t="s">
        <v>55</v>
      </c>
      <c r="C33" s="5">
        <v>3000000</v>
      </c>
      <c r="E33" s="5">
        <v>2999313750000</v>
      </c>
      <c r="G33" s="5">
        <v>2999313750000</v>
      </c>
      <c r="I33" s="5">
        <f t="shared" si="0"/>
        <v>0</v>
      </c>
      <c r="K33" s="5">
        <v>3000000</v>
      </c>
      <c r="M33" s="5">
        <v>2999313750000</v>
      </c>
      <c r="O33" s="5">
        <v>2961152194927</v>
      </c>
      <c r="Q33" s="5">
        <f t="shared" si="1"/>
        <v>38161555073</v>
      </c>
    </row>
    <row r="34" spans="1:17" ht="21" x14ac:dyDescent="0.25">
      <c r="A34" s="7" t="s">
        <v>60</v>
      </c>
      <c r="C34" s="5">
        <v>3500000</v>
      </c>
      <c r="E34" s="5">
        <v>3499199375000</v>
      </c>
      <c r="G34" s="5">
        <v>3499199375000</v>
      </c>
      <c r="I34" s="5">
        <f t="shared" si="0"/>
        <v>0</v>
      </c>
      <c r="K34" s="5">
        <v>3500000</v>
      </c>
      <c r="M34" s="5">
        <v>3499199375000</v>
      </c>
      <c r="O34" s="5">
        <v>3442512488406</v>
      </c>
      <c r="Q34" s="5">
        <f t="shared" si="1"/>
        <v>56686886594</v>
      </c>
    </row>
    <row r="35" spans="1:17" ht="21" x14ac:dyDescent="0.25">
      <c r="A35" s="7" t="s">
        <v>73</v>
      </c>
      <c r="C35" s="5">
        <v>7340000</v>
      </c>
      <c r="E35" s="5">
        <v>6795820920281</v>
      </c>
      <c r="G35" s="5">
        <v>6906788734060</v>
      </c>
      <c r="I35" s="5">
        <f t="shared" si="0"/>
        <v>-110967813779</v>
      </c>
      <c r="K35" s="5">
        <v>7340000</v>
      </c>
      <c r="M35" s="5">
        <v>6795820920281</v>
      </c>
      <c r="O35" s="5">
        <v>6857596353830</v>
      </c>
      <c r="Q35" s="5">
        <f t="shared" si="1"/>
        <v>-61775433549</v>
      </c>
    </row>
    <row r="36" spans="1:17" ht="21" x14ac:dyDescent="0.25">
      <c r="A36" s="7" t="s">
        <v>46</v>
      </c>
      <c r="C36" s="5">
        <v>1440000</v>
      </c>
      <c r="E36" s="5">
        <v>1439670600000</v>
      </c>
      <c r="G36" s="5">
        <v>1439670600000</v>
      </c>
      <c r="I36" s="5">
        <f t="shared" si="0"/>
        <v>0</v>
      </c>
      <c r="K36" s="5">
        <v>1440000</v>
      </c>
      <c r="M36" s="5">
        <v>1439670600000</v>
      </c>
      <c r="O36" s="5">
        <v>1439890200000</v>
      </c>
      <c r="Q36" s="5">
        <f t="shared" si="1"/>
        <v>-219600000</v>
      </c>
    </row>
    <row r="37" spans="1:17" ht="21" x14ac:dyDescent="0.25">
      <c r="A37" s="7" t="s">
        <v>85</v>
      </c>
      <c r="C37" s="5">
        <v>450000</v>
      </c>
      <c r="E37" s="5">
        <v>449897062500</v>
      </c>
      <c r="G37" s="5">
        <v>449897062500</v>
      </c>
      <c r="I37" s="5">
        <f t="shared" si="0"/>
        <v>0</v>
      </c>
      <c r="K37" s="5">
        <v>450000</v>
      </c>
      <c r="M37" s="5">
        <v>449897062500</v>
      </c>
      <c r="O37" s="5">
        <v>437289254151</v>
      </c>
      <c r="Q37" s="5">
        <f t="shared" si="1"/>
        <v>12607808349</v>
      </c>
    </row>
    <row r="38" spans="1:17" ht="21" x14ac:dyDescent="0.25">
      <c r="A38" s="7" t="s">
        <v>74</v>
      </c>
      <c r="C38" s="5">
        <v>3000000</v>
      </c>
      <c r="E38" s="5">
        <v>2598107546917</v>
      </c>
      <c r="G38" s="5">
        <v>2835794163663</v>
      </c>
      <c r="I38" s="5">
        <f t="shared" si="0"/>
        <v>-237686616746</v>
      </c>
      <c r="K38" s="5">
        <v>3000000</v>
      </c>
      <c r="M38" s="5">
        <v>2598107546917</v>
      </c>
      <c r="O38" s="5">
        <v>2516217123813</v>
      </c>
      <c r="Q38" s="5">
        <f t="shared" si="1"/>
        <v>81890423104</v>
      </c>
    </row>
    <row r="39" spans="1:17" ht="21" x14ac:dyDescent="0.25">
      <c r="A39" s="7" t="s">
        <v>56</v>
      </c>
      <c r="C39" s="5">
        <v>1000000</v>
      </c>
      <c r="E39" s="5">
        <v>999771250000</v>
      </c>
      <c r="G39" s="5">
        <v>999771250000</v>
      </c>
      <c r="I39" s="5">
        <f t="shared" si="0"/>
        <v>0</v>
      </c>
      <c r="K39" s="5">
        <v>1000000</v>
      </c>
      <c r="M39" s="5">
        <v>999771250000</v>
      </c>
      <c r="O39" s="5">
        <v>966723281728</v>
      </c>
      <c r="Q39" s="5">
        <f t="shared" si="1"/>
        <v>33047968272</v>
      </c>
    </row>
    <row r="40" spans="1:17" ht="21" x14ac:dyDescent="0.25">
      <c r="A40" s="7" t="s">
        <v>68</v>
      </c>
      <c r="C40" s="5">
        <v>2495000</v>
      </c>
      <c r="E40" s="5">
        <v>2494429268750</v>
      </c>
      <c r="G40" s="5">
        <v>2494429268750</v>
      </c>
      <c r="I40" s="5">
        <f t="shared" si="0"/>
        <v>0</v>
      </c>
      <c r="K40" s="5">
        <v>2495000</v>
      </c>
      <c r="M40" s="5">
        <v>2494429268750</v>
      </c>
      <c r="O40" s="5">
        <v>2494809756250</v>
      </c>
      <c r="Q40" s="5">
        <f t="shared" si="1"/>
        <v>-380487500</v>
      </c>
    </row>
    <row r="41" spans="1:17" ht="21" x14ac:dyDescent="0.25">
      <c r="A41" s="7" t="s">
        <v>86</v>
      </c>
      <c r="C41" s="5">
        <v>995000</v>
      </c>
      <c r="E41" s="5">
        <v>994772393750</v>
      </c>
      <c r="G41" s="5">
        <v>994772393750</v>
      </c>
      <c r="I41" s="5">
        <f t="shared" si="0"/>
        <v>0</v>
      </c>
      <c r="K41" s="5">
        <v>995000</v>
      </c>
      <c r="M41" s="5">
        <v>994772393750</v>
      </c>
      <c r="O41" s="5">
        <v>994924131250</v>
      </c>
      <c r="Q41" s="5">
        <f t="shared" si="1"/>
        <v>-151737500</v>
      </c>
    </row>
    <row r="42" spans="1:17" ht="21" x14ac:dyDescent="0.25">
      <c r="A42" s="7" t="s">
        <v>75</v>
      </c>
      <c r="C42" s="5">
        <v>2098065</v>
      </c>
      <c r="E42" s="5">
        <v>1811973689652</v>
      </c>
      <c r="G42" s="5">
        <v>1990641790543</v>
      </c>
      <c r="I42" s="5">
        <f t="shared" si="0"/>
        <v>-178668100891</v>
      </c>
      <c r="K42" s="5">
        <v>2098065</v>
      </c>
      <c r="M42" s="5">
        <v>1811973689652</v>
      </c>
      <c r="O42" s="5">
        <v>1756682868532</v>
      </c>
      <c r="Q42" s="5">
        <f t="shared" si="1"/>
        <v>55290821120</v>
      </c>
    </row>
    <row r="43" spans="1:17" ht="21" x14ac:dyDescent="0.25">
      <c r="A43" s="7" t="s">
        <v>44</v>
      </c>
      <c r="C43" s="5">
        <v>252190</v>
      </c>
      <c r="E43" s="5">
        <v>884593272865</v>
      </c>
      <c r="G43" s="5">
        <v>928413538273</v>
      </c>
      <c r="I43" s="5">
        <f t="shared" si="0"/>
        <v>-43820265408</v>
      </c>
      <c r="K43" s="5">
        <v>252190</v>
      </c>
      <c r="M43" s="5">
        <v>884593272865</v>
      </c>
      <c r="O43" s="5">
        <v>747621584017</v>
      </c>
      <c r="Q43" s="5">
        <f t="shared" si="1"/>
        <v>136971688848</v>
      </c>
    </row>
    <row r="44" spans="1:17" ht="21" x14ac:dyDescent="0.25">
      <c r="A44" s="7" t="s">
        <v>40</v>
      </c>
      <c r="C44" s="5">
        <v>3207600</v>
      </c>
      <c r="E44" s="5">
        <v>6304843570155</v>
      </c>
      <c r="G44" s="5">
        <v>6195341104325</v>
      </c>
      <c r="I44" s="5">
        <f t="shared" si="0"/>
        <v>109502465830</v>
      </c>
      <c r="K44" s="5">
        <v>3207600</v>
      </c>
      <c r="M44" s="5">
        <v>6304843570155</v>
      </c>
      <c r="O44" s="5">
        <v>5305371256402</v>
      </c>
      <c r="Q44" s="5">
        <f t="shared" si="1"/>
        <v>999472313753</v>
      </c>
    </row>
    <row r="45" spans="1:17" ht="21" x14ac:dyDescent="0.25">
      <c r="A45" s="7" t="s">
        <v>76</v>
      </c>
      <c r="C45" s="5">
        <v>7793740</v>
      </c>
      <c r="E45" s="5">
        <v>6980230042542</v>
      </c>
      <c r="G45" s="5">
        <v>7414904373939</v>
      </c>
      <c r="I45" s="5">
        <f t="shared" si="0"/>
        <v>-434674331397</v>
      </c>
      <c r="K45" s="5">
        <v>7793740</v>
      </c>
      <c r="M45" s="5">
        <v>6980230042542</v>
      </c>
      <c r="O45" s="5">
        <v>6515872522053</v>
      </c>
      <c r="Q45" s="5">
        <f t="shared" si="1"/>
        <v>464357520489</v>
      </c>
    </row>
    <row r="46" spans="1:17" ht="21" x14ac:dyDescent="0.25">
      <c r="A46" s="7" t="s">
        <v>42</v>
      </c>
      <c r="C46" s="5">
        <v>460251</v>
      </c>
      <c r="E46" s="5">
        <v>2456036782551</v>
      </c>
      <c r="G46" s="5">
        <v>2415463487692</v>
      </c>
      <c r="I46" s="5">
        <f t="shared" si="0"/>
        <v>40573294859</v>
      </c>
      <c r="K46" s="5">
        <v>460251</v>
      </c>
      <c r="M46" s="5">
        <v>2456036782551</v>
      </c>
      <c r="O46" s="5">
        <v>2085467356101</v>
      </c>
      <c r="Q46" s="5">
        <f t="shared" si="1"/>
        <v>370569426450</v>
      </c>
    </row>
    <row r="47" spans="1:17" ht="21" x14ac:dyDescent="0.25">
      <c r="A47" s="7" t="s">
        <v>77</v>
      </c>
      <c r="C47" s="5">
        <v>6048600</v>
      </c>
      <c r="E47" s="5">
        <v>5690587843793</v>
      </c>
      <c r="G47" s="5">
        <v>6020003909027</v>
      </c>
      <c r="I47" s="5">
        <f t="shared" si="0"/>
        <v>-329416065234</v>
      </c>
      <c r="K47" s="5">
        <v>6048600</v>
      </c>
      <c r="M47" s="5">
        <v>5690587843793</v>
      </c>
      <c r="O47" s="5">
        <v>5262848453204</v>
      </c>
      <c r="Q47" s="5">
        <f t="shared" si="1"/>
        <v>427739390589</v>
      </c>
    </row>
    <row r="48" spans="1:17" ht="21" x14ac:dyDescent="0.25">
      <c r="A48" s="7" t="s">
        <v>45</v>
      </c>
      <c r="C48" s="5">
        <v>963700</v>
      </c>
      <c r="E48" s="5">
        <v>4907031744252</v>
      </c>
      <c r="G48" s="5">
        <v>4827881847030</v>
      </c>
      <c r="I48" s="5">
        <f t="shared" si="0"/>
        <v>79149897222</v>
      </c>
      <c r="K48" s="5">
        <v>963700</v>
      </c>
      <c r="M48" s="5">
        <v>4907031744252</v>
      </c>
      <c r="O48" s="5">
        <v>4184129349583</v>
      </c>
      <c r="Q48" s="5">
        <f t="shared" si="1"/>
        <v>722902394669</v>
      </c>
    </row>
    <row r="49" spans="1:17" ht="21" x14ac:dyDescent="0.25">
      <c r="A49" s="7" t="s">
        <v>78</v>
      </c>
      <c r="C49" s="5">
        <v>15171600</v>
      </c>
      <c r="E49" s="5">
        <v>14031141677571</v>
      </c>
      <c r="G49" s="5">
        <v>15072812970743</v>
      </c>
      <c r="I49" s="5">
        <f t="shared" si="0"/>
        <v>-1041671293172</v>
      </c>
      <c r="K49" s="5">
        <v>15171600</v>
      </c>
      <c r="M49" s="5">
        <v>14031141677571</v>
      </c>
      <c r="O49" s="5">
        <v>14088669204253</v>
      </c>
      <c r="Q49" s="5">
        <f t="shared" si="1"/>
        <v>-57527526682</v>
      </c>
    </row>
    <row r="50" spans="1:17" ht="21" x14ac:dyDescent="0.25">
      <c r="A50" s="7" t="s">
        <v>84</v>
      </c>
      <c r="C50" s="5">
        <v>1995000</v>
      </c>
      <c r="E50" s="5">
        <v>1994543643750</v>
      </c>
      <c r="G50" s="5">
        <v>1994543643750</v>
      </c>
      <c r="I50" s="5">
        <f t="shared" si="0"/>
        <v>0</v>
      </c>
      <c r="K50" s="5">
        <v>1995000</v>
      </c>
      <c r="M50" s="5">
        <v>1994543643750</v>
      </c>
      <c r="O50" s="5">
        <v>1994847881250</v>
      </c>
      <c r="Q50" s="5">
        <f t="shared" si="1"/>
        <v>-304237500</v>
      </c>
    </row>
    <row r="51" spans="1:17" ht="21" x14ac:dyDescent="0.25">
      <c r="A51" s="7" t="s">
        <v>41</v>
      </c>
      <c r="C51" s="5">
        <v>1129130</v>
      </c>
      <c r="E51" s="5">
        <v>2462919669877</v>
      </c>
      <c r="G51" s="5">
        <v>2421939309418</v>
      </c>
      <c r="I51" s="5">
        <f t="shared" si="0"/>
        <v>40980360459</v>
      </c>
      <c r="K51" s="5">
        <v>1129130</v>
      </c>
      <c r="M51" s="5">
        <v>2462919669877</v>
      </c>
      <c r="O51" s="5">
        <v>2088632376789</v>
      </c>
      <c r="Q51" s="5">
        <f t="shared" si="1"/>
        <v>374287293088</v>
      </c>
    </row>
    <row r="52" spans="1:17" ht="21" x14ac:dyDescent="0.25">
      <c r="A52" s="7" t="s">
        <v>57</v>
      </c>
      <c r="C52" s="5">
        <v>2390000</v>
      </c>
      <c r="E52" s="5">
        <v>2389453287500</v>
      </c>
      <c r="G52" s="5">
        <v>2389453287500</v>
      </c>
      <c r="I52" s="5">
        <f t="shared" si="0"/>
        <v>0</v>
      </c>
      <c r="K52" s="5">
        <v>2390000</v>
      </c>
      <c r="M52" s="5">
        <v>2389453287500</v>
      </c>
      <c r="O52" s="5">
        <v>2390000000000</v>
      </c>
      <c r="Q52" s="5">
        <f t="shared" si="1"/>
        <v>-546712500</v>
      </c>
    </row>
    <row r="53" spans="1:17" ht="21" x14ac:dyDescent="0.25">
      <c r="A53" s="7" t="s">
        <v>69</v>
      </c>
      <c r="C53" s="5">
        <v>2400000</v>
      </c>
      <c r="E53" s="5">
        <v>2399451000000</v>
      </c>
      <c r="G53" s="5">
        <v>2399451000000</v>
      </c>
      <c r="I53" s="5">
        <f t="shared" si="0"/>
        <v>0</v>
      </c>
      <c r="K53" s="5">
        <v>2400000</v>
      </c>
      <c r="M53" s="5">
        <v>2399451000000</v>
      </c>
      <c r="O53" s="5">
        <v>2400000000000</v>
      </c>
      <c r="Q53" s="5">
        <f t="shared" si="1"/>
        <v>-549000000</v>
      </c>
    </row>
    <row r="54" spans="1:17" ht="21" x14ac:dyDescent="0.25">
      <c r="A54" s="7" t="s">
        <v>79</v>
      </c>
      <c r="C54" s="5">
        <v>267211</v>
      </c>
      <c r="E54" s="5">
        <v>225339584221</v>
      </c>
      <c r="G54" s="5">
        <v>233546695545</v>
      </c>
      <c r="I54" s="5">
        <f t="shared" si="0"/>
        <v>-8207111324</v>
      </c>
      <c r="K54" s="5">
        <v>267211</v>
      </c>
      <c r="M54" s="5">
        <v>225339584221</v>
      </c>
      <c r="O54" s="5">
        <v>246825472810</v>
      </c>
      <c r="Q54" s="5">
        <f t="shared" si="1"/>
        <v>-21485888589</v>
      </c>
    </row>
    <row r="55" spans="1:17" ht="21" x14ac:dyDescent="0.25">
      <c r="A55" s="7" t="s">
        <v>80</v>
      </c>
      <c r="C55" s="5">
        <v>8733899</v>
      </c>
      <c r="E55" s="5">
        <v>7689259735396</v>
      </c>
      <c r="G55" s="5">
        <v>8250127208175</v>
      </c>
      <c r="I55" s="5">
        <f t="shared" si="0"/>
        <v>-560867472779</v>
      </c>
      <c r="K55" s="5">
        <v>8733899</v>
      </c>
      <c r="M55" s="5">
        <v>7689259735396</v>
      </c>
      <c r="O55" s="5">
        <v>8295145940800</v>
      </c>
      <c r="Q55" s="5">
        <f t="shared" si="1"/>
        <v>-605886205404</v>
      </c>
    </row>
    <row r="56" spans="1:17" ht="21" x14ac:dyDescent="0.25">
      <c r="A56" s="7" t="s">
        <v>63</v>
      </c>
      <c r="C56" s="5">
        <v>928124</v>
      </c>
      <c r="E56" s="5">
        <v>769350141768</v>
      </c>
      <c r="G56" s="5">
        <v>769350141768</v>
      </c>
      <c r="I56" s="5">
        <f t="shared" si="0"/>
        <v>0</v>
      </c>
      <c r="K56" s="5">
        <v>928124</v>
      </c>
      <c r="M56" s="5">
        <v>769350141768</v>
      </c>
      <c r="O56" s="5">
        <v>772741635971</v>
      </c>
      <c r="Q56" s="5">
        <f t="shared" si="1"/>
        <v>-3391494203</v>
      </c>
    </row>
    <row r="57" spans="1:17" ht="21" x14ac:dyDescent="0.25">
      <c r="A57" s="7" t="s">
        <v>64</v>
      </c>
      <c r="C57" s="5">
        <v>850361</v>
      </c>
      <c r="E57" s="5">
        <v>663112851008</v>
      </c>
      <c r="G57" s="5">
        <v>669435624972</v>
      </c>
      <c r="I57" s="5">
        <f t="shared" si="0"/>
        <v>-6322773964</v>
      </c>
      <c r="K57" s="5">
        <v>850361</v>
      </c>
      <c r="M57" s="5">
        <v>663112851008</v>
      </c>
      <c r="O57" s="5">
        <v>671687778625</v>
      </c>
      <c r="Q57" s="5">
        <f t="shared" si="1"/>
        <v>-8574927617</v>
      </c>
    </row>
    <row r="58" spans="1:17" ht="21" x14ac:dyDescent="0.25">
      <c r="A58" s="7" t="s">
        <v>81</v>
      </c>
      <c r="C58" s="5">
        <v>4920074</v>
      </c>
      <c r="E58" s="5">
        <v>4092442205802</v>
      </c>
      <c r="G58" s="5">
        <v>3862018980719</v>
      </c>
      <c r="I58" s="5">
        <f t="shared" si="0"/>
        <v>230423225083</v>
      </c>
      <c r="K58" s="5">
        <v>4920074</v>
      </c>
      <c r="M58" s="5">
        <v>4092442205802</v>
      </c>
      <c r="O58" s="5">
        <v>4732127173200</v>
      </c>
      <c r="Q58" s="5">
        <f t="shared" si="1"/>
        <v>-639684967398</v>
      </c>
    </row>
    <row r="59" spans="1:17" ht="21" x14ac:dyDescent="0.25">
      <c r="A59" s="7" t="s">
        <v>82</v>
      </c>
      <c r="C59" s="5">
        <v>1919665</v>
      </c>
      <c r="E59" s="5">
        <v>1481565607724</v>
      </c>
      <c r="G59" s="5">
        <v>1427825363952</v>
      </c>
      <c r="I59" s="5">
        <f t="shared" si="0"/>
        <v>53740243772</v>
      </c>
      <c r="K59" s="5">
        <v>1919665</v>
      </c>
      <c r="M59" s="5">
        <v>1481565607724</v>
      </c>
      <c r="O59" s="5">
        <v>1823873716500</v>
      </c>
      <c r="Q59" s="5">
        <f t="shared" si="1"/>
        <v>-342308108776</v>
      </c>
    </row>
    <row r="60" spans="1:17" ht="21" x14ac:dyDescent="0.25">
      <c r="A60" s="7" t="s">
        <v>83</v>
      </c>
      <c r="C60" s="5">
        <v>161080</v>
      </c>
      <c r="E60" s="5">
        <v>135160297407</v>
      </c>
      <c r="G60" s="5">
        <v>-4812328989566</v>
      </c>
      <c r="I60" s="5">
        <f t="shared" si="0"/>
        <v>4947489286973</v>
      </c>
      <c r="K60" s="5">
        <v>161080</v>
      </c>
      <c r="M60" s="5">
        <v>135160297407</v>
      </c>
      <c r="O60" s="5">
        <v>156650300000</v>
      </c>
      <c r="Q60" s="5">
        <f t="shared" si="1"/>
        <v>-21490002593</v>
      </c>
    </row>
    <row r="61" spans="1:17" ht="21" x14ac:dyDescent="0.25">
      <c r="A61" s="7" t="s">
        <v>65</v>
      </c>
      <c r="C61" s="5">
        <v>218460</v>
      </c>
      <c r="E61" s="5">
        <v>173679653689</v>
      </c>
      <c r="G61" s="5">
        <v>173679653689</v>
      </c>
      <c r="I61" s="5">
        <f t="shared" si="0"/>
        <v>0</v>
      </c>
      <c r="K61" s="5">
        <v>218460</v>
      </c>
      <c r="M61" s="5">
        <v>173679653689</v>
      </c>
      <c r="O61" s="5">
        <v>174226795806</v>
      </c>
      <c r="Q61" s="5">
        <f t="shared" si="1"/>
        <v>-547142117</v>
      </c>
    </row>
    <row r="62" spans="1:17" ht="21" x14ac:dyDescent="0.25">
      <c r="A62" s="7" t="s">
        <v>67</v>
      </c>
      <c r="C62" s="5">
        <v>500000</v>
      </c>
      <c r="E62" s="5">
        <v>436987516234</v>
      </c>
      <c r="G62" s="5">
        <v>431901180000</v>
      </c>
      <c r="I62" s="5">
        <f t="shared" si="0"/>
        <v>5086336234</v>
      </c>
      <c r="K62" s="5">
        <v>500000</v>
      </c>
      <c r="M62" s="5">
        <v>436987516234</v>
      </c>
      <c r="O62" s="5">
        <v>432000000000</v>
      </c>
      <c r="Q62" s="5">
        <f t="shared" si="1"/>
        <v>4987516234</v>
      </c>
    </row>
    <row r="63" spans="1:17" ht="21" x14ac:dyDescent="0.25">
      <c r="A63" s="7" t="s">
        <v>87</v>
      </c>
      <c r="C63" s="5">
        <v>2030000</v>
      </c>
      <c r="E63" s="5">
        <v>1508756792917</v>
      </c>
      <c r="G63" s="5">
        <v>1509570592419</v>
      </c>
      <c r="I63" s="5">
        <f t="shared" si="0"/>
        <v>-813799502</v>
      </c>
      <c r="K63" s="5">
        <v>2030000</v>
      </c>
      <c r="M63" s="5">
        <v>1508756792917</v>
      </c>
      <c r="O63" s="5">
        <v>1509570592419</v>
      </c>
      <c r="Q63" s="5">
        <f t="shared" si="1"/>
        <v>-813799502</v>
      </c>
    </row>
    <row r="64" spans="1:17" ht="21" x14ac:dyDescent="0.25">
      <c r="A64" s="7" t="s">
        <v>91</v>
      </c>
      <c r="C64" s="5">
        <v>2600000</v>
      </c>
      <c r="E64" s="5">
        <v>1994393678062</v>
      </c>
      <c r="G64" s="5">
        <v>1994951250000</v>
      </c>
      <c r="I64" s="5">
        <f t="shared" si="0"/>
        <v>-557571938</v>
      </c>
      <c r="K64" s="5">
        <v>2600000</v>
      </c>
      <c r="M64" s="5">
        <v>1994393678062</v>
      </c>
      <c r="O64" s="5">
        <v>1994951250000</v>
      </c>
      <c r="Q64" s="5">
        <f t="shared" si="1"/>
        <v>-557571938</v>
      </c>
    </row>
    <row r="65" spans="1:17" ht="21" x14ac:dyDescent="0.25">
      <c r="A65" s="7" t="s">
        <v>62</v>
      </c>
      <c r="C65" s="5">
        <v>622799</v>
      </c>
      <c r="E65" s="5">
        <v>498268438785</v>
      </c>
      <c r="G65" s="5">
        <v>498268438785</v>
      </c>
      <c r="I65" s="5">
        <f t="shared" si="0"/>
        <v>0</v>
      </c>
      <c r="K65" s="5">
        <v>622799</v>
      </c>
      <c r="M65" s="5">
        <v>498268438785</v>
      </c>
      <c r="O65" s="5">
        <v>498496448744</v>
      </c>
      <c r="Q65" s="5">
        <f t="shared" si="1"/>
        <v>-228009959</v>
      </c>
    </row>
    <row r="66" spans="1:17" ht="21" x14ac:dyDescent="0.25">
      <c r="A66" s="7" t="s">
        <v>90</v>
      </c>
      <c r="C66" s="5">
        <v>22000000</v>
      </c>
      <c r="E66" s="5">
        <v>19505335133707</v>
      </c>
      <c r="G66" s="5">
        <v>19603320000000</v>
      </c>
      <c r="I66" s="5">
        <f t="shared" si="0"/>
        <v>-97984866293</v>
      </c>
      <c r="K66" s="5">
        <v>22000000</v>
      </c>
      <c r="M66" s="5">
        <v>19505335133707</v>
      </c>
      <c r="O66" s="5">
        <v>19603320000000</v>
      </c>
      <c r="Q66" s="5">
        <f t="shared" si="1"/>
        <v>-97984866293</v>
      </c>
    </row>
    <row r="67" spans="1:17" ht="21" x14ac:dyDescent="0.25">
      <c r="A67" s="7" t="s">
        <v>89</v>
      </c>
      <c r="C67" s="5">
        <v>5635032</v>
      </c>
      <c r="E67" s="5">
        <v>4992758244405</v>
      </c>
      <c r="G67" s="5">
        <v>5044142544480</v>
      </c>
      <c r="I67" s="5">
        <f t="shared" si="0"/>
        <v>-51384300075</v>
      </c>
      <c r="K67" s="5">
        <v>5635032</v>
      </c>
      <c r="M67" s="5">
        <v>4992758244405</v>
      </c>
      <c r="O67" s="5">
        <v>5044142544480</v>
      </c>
      <c r="Q67" s="5">
        <f t="shared" si="1"/>
        <v>-51384300075</v>
      </c>
    </row>
    <row r="68" spans="1:17" ht="21" x14ac:dyDescent="0.25">
      <c r="A68" s="7" t="s">
        <v>88</v>
      </c>
      <c r="C68" s="5">
        <v>5000000</v>
      </c>
      <c r="E68" s="5">
        <v>3862116338750</v>
      </c>
      <c r="G68" s="5">
        <v>3863035517322</v>
      </c>
      <c r="I68" s="5">
        <f t="shared" si="0"/>
        <v>-919178572</v>
      </c>
      <c r="K68" s="5">
        <v>5000000</v>
      </c>
      <c r="M68" s="5">
        <v>3862116338750</v>
      </c>
      <c r="O68" s="5">
        <v>3863035517322</v>
      </c>
      <c r="Q68" s="5">
        <f t="shared" si="1"/>
        <v>-919178572</v>
      </c>
    </row>
    <row r="69" spans="1:17" ht="21" x14ac:dyDescent="0.25">
      <c r="A69" s="7" t="s">
        <v>26</v>
      </c>
      <c r="C69" s="5" t="s">
        <v>26</v>
      </c>
      <c r="E69" s="6">
        <f>SUM(E8:E68)</f>
        <v>184126631582060</v>
      </c>
      <c r="F69" s="7"/>
      <c r="G69" s="6">
        <f>SUM(G8:G68)</f>
        <v>182232506174359</v>
      </c>
      <c r="H69" s="7"/>
      <c r="I69" s="6">
        <f>SUM(I8:I68)</f>
        <v>1894125407701</v>
      </c>
      <c r="K69" s="5" t="s">
        <v>26</v>
      </c>
      <c r="M69" s="6">
        <f>SUM(M8:M68)</f>
        <v>184126631582060</v>
      </c>
      <c r="N69" s="7"/>
      <c r="O69" s="6">
        <f>SUM(O8:O68)</f>
        <v>180281435363709</v>
      </c>
      <c r="P69" s="7"/>
      <c r="Q69" s="6">
        <f>SUM(Q8:Q68)</f>
        <v>3845196218351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E370D-2FD1-4F5C-A9D4-6BFA14584AE3}">
  <dimension ref="A2:Y15"/>
  <sheetViews>
    <sheetView rightToLeft="1" topLeftCell="E1" workbookViewId="0">
      <selection activeCell="O21" sqref="B20:O21"/>
    </sheetView>
  </sheetViews>
  <sheetFormatPr defaultRowHeight="18.75" x14ac:dyDescent="0.25"/>
  <cols>
    <col min="1" max="1" width="40.28515625" style="5" bestFit="1" customWidth="1"/>
    <col min="2" max="2" width="1" style="5" customWidth="1"/>
    <col min="3" max="3" width="21" style="5" customWidth="1"/>
    <col min="4" max="4" width="1" style="5" customWidth="1"/>
    <col min="5" max="5" width="24" style="5" customWidth="1"/>
    <col min="6" max="6" width="1" style="5" customWidth="1"/>
    <col min="7" max="7" width="24" style="5" customWidth="1"/>
    <col min="8" max="8" width="1" style="5" customWidth="1"/>
    <col min="9" max="9" width="11" style="5" customWidth="1"/>
    <col min="10" max="10" width="1" style="5" customWidth="1"/>
    <col min="11" max="11" width="22" style="5" customWidth="1"/>
    <col min="12" max="12" width="1" style="5" customWidth="1"/>
    <col min="13" max="13" width="19" style="5" customWidth="1"/>
    <col min="14" max="14" width="1" style="5" customWidth="1"/>
    <col min="15" max="15" width="22" style="5" customWidth="1"/>
    <col min="16" max="16" width="1" style="5" customWidth="1"/>
    <col min="17" max="17" width="20" style="5" customWidth="1"/>
    <col min="18" max="18" width="1" style="5" customWidth="1"/>
    <col min="19" max="19" width="16" style="5" customWidth="1"/>
    <col min="20" max="20" width="1" style="5" customWidth="1"/>
    <col min="21" max="21" width="24" style="5" customWidth="1"/>
    <col min="22" max="22" width="1" style="5" customWidth="1"/>
    <col min="23" max="23" width="24" style="5" customWidth="1"/>
    <col min="24" max="24" width="1" style="5" customWidth="1"/>
    <col min="25" max="25" width="32" style="5" customWidth="1"/>
    <col min="26" max="26" width="1" style="5" customWidth="1"/>
    <col min="27" max="27" width="9.140625" style="5" customWidth="1"/>
    <col min="28" max="16384" width="9.140625" style="5"/>
  </cols>
  <sheetData>
    <row r="2" spans="1:25" s="5" customFormat="1" ht="26.25" x14ac:dyDescent="0.25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  <c r="M2" s="9" t="s">
        <v>0</v>
      </c>
      <c r="N2" s="9" t="s">
        <v>0</v>
      </c>
      <c r="O2" s="9" t="s">
        <v>0</v>
      </c>
      <c r="P2" s="9" t="s">
        <v>0</v>
      </c>
      <c r="Q2" s="9" t="s">
        <v>0</v>
      </c>
      <c r="R2" s="9" t="s">
        <v>0</v>
      </c>
      <c r="S2" s="9" t="s">
        <v>0</v>
      </c>
      <c r="T2" s="9" t="s">
        <v>0</v>
      </c>
      <c r="U2" s="9" t="s">
        <v>0</v>
      </c>
      <c r="V2" s="9" t="s">
        <v>0</v>
      </c>
      <c r="W2" s="9" t="s">
        <v>0</v>
      </c>
      <c r="X2" s="9" t="s">
        <v>0</v>
      </c>
      <c r="Y2" s="9" t="s">
        <v>0</v>
      </c>
    </row>
    <row r="3" spans="1:25" s="5" customFormat="1" ht="26.25" x14ac:dyDescent="0.25">
      <c r="A3" s="9" t="s">
        <v>1</v>
      </c>
      <c r="B3" s="9" t="s">
        <v>1</v>
      </c>
      <c r="C3" s="9" t="s">
        <v>1</v>
      </c>
      <c r="D3" s="9" t="s">
        <v>1</v>
      </c>
      <c r="E3" s="9" t="s">
        <v>1</v>
      </c>
      <c r="F3" s="9" t="s">
        <v>1</v>
      </c>
      <c r="G3" s="9" t="s">
        <v>1</v>
      </c>
      <c r="H3" s="9" t="s">
        <v>1</v>
      </c>
      <c r="I3" s="9" t="s">
        <v>1</v>
      </c>
      <c r="J3" s="9" t="s">
        <v>1</v>
      </c>
      <c r="K3" s="9" t="s">
        <v>1</v>
      </c>
      <c r="L3" s="9" t="s">
        <v>1</v>
      </c>
      <c r="M3" s="9" t="s">
        <v>1</v>
      </c>
      <c r="N3" s="9" t="s">
        <v>1</v>
      </c>
      <c r="O3" s="9" t="s">
        <v>1</v>
      </c>
      <c r="P3" s="9" t="s">
        <v>1</v>
      </c>
      <c r="Q3" s="9" t="s">
        <v>1</v>
      </c>
      <c r="R3" s="9" t="s">
        <v>1</v>
      </c>
      <c r="S3" s="9" t="s">
        <v>1</v>
      </c>
      <c r="T3" s="9" t="s">
        <v>1</v>
      </c>
      <c r="U3" s="9" t="s">
        <v>1</v>
      </c>
      <c r="V3" s="9" t="s">
        <v>1</v>
      </c>
      <c r="W3" s="9" t="s">
        <v>1</v>
      </c>
      <c r="X3" s="9" t="s">
        <v>1</v>
      </c>
      <c r="Y3" s="9" t="s">
        <v>1</v>
      </c>
    </row>
    <row r="4" spans="1:25" s="5" customFormat="1" ht="26.25" x14ac:dyDescent="0.25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  <c r="L4" s="9" t="s">
        <v>2</v>
      </c>
      <c r="M4" s="9" t="s">
        <v>2</v>
      </c>
      <c r="N4" s="9" t="s">
        <v>2</v>
      </c>
      <c r="O4" s="9" t="s">
        <v>2</v>
      </c>
      <c r="P4" s="9" t="s">
        <v>2</v>
      </c>
      <c r="Q4" s="9" t="s">
        <v>2</v>
      </c>
      <c r="R4" s="9" t="s">
        <v>2</v>
      </c>
      <c r="S4" s="9" t="s">
        <v>2</v>
      </c>
      <c r="T4" s="9" t="s">
        <v>2</v>
      </c>
      <c r="U4" s="9" t="s">
        <v>2</v>
      </c>
      <c r="V4" s="9" t="s">
        <v>2</v>
      </c>
      <c r="W4" s="9" t="s">
        <v>2</v>
      </c>
      <c r="X4" s="9" t="s">
        <v>2</v>
      </c>
      <c r="Y4" s="9" t="s">
        <v>2</v>
      </c>
    </row>
    <row r="6" spans="1:25" s="5" customFormat="1" ht="27" thickBot="1" x14ac:dyDescent="0.3">
      <c r="A6" s="8" t="s">
        <v>3</v>
      </c>
      <c r="C6" s="8" t="s">
        <v>4</v>
      </c>
      <c r="D6" s="8" t="s">
        <v>4</v>
      </c>
      <c r="E6" s="8" t="s">
        <v>4</v>
      </c>
      <c r="F6" s="8" t="s">
        <v>4</v>
      </c>
      <c r="G6" s="8" t="s">
        <v>4</v>
      </c>
      <c r="I6" s="8" t="s">
        <v>5</v>
      </c>
      <c r="J6" s="8" t="s">
        <v>5</v>
      </c>
      <c r="K6" s="8" t="s">
        <v>5</v>
      </c>
      <c r="L6" s="8" t="s">
        <v>5</v>
      </c>
      <c r="M6" s="8" t="s">
        <v>5</v>
      </c>
      <c r="N6" s="8" t="s">
        <v>5</v>
      </c>
      <c r="O6" s="8" t="s">
        <v>5</v>
      </c>
      <c r="Q6" s="8" t="s">
        <v>6</v>
      </c>
      <c r="R6" s="8" t="s">
        <v>6</v>
      </c>
      <c r="S6" s="8" t="s">
        <v>6</v>
      </c>
      <c r="T6" s="8" t="s">
        <v>6</v>
      </c>
      <c r="U6" s="8" t="s">
        <v>6</v>
      </c>
      <c r="V6" s="8" t="s">
        <v>6</v>
      </c>
      <c r="W6" s="8" t="s">
        <v>6</v>
      </c>
      <c r="X6" s="8" t="s">
        <v>6</v>
      </c>
      <c r="Y6" s="8" t="s">
        <v>6</v>
      </c>
    </row>
    <row r="7" spans="1:25" s="5" customFormat="1" ht="27" thickBot="1" x14ac:dyDescent="0.3">
      <c r="A7" s="8" t="s">
        <v>3</v>
      </c>
      <c r="C7" s="8" t="s">
        <v>7</v>
      </c>
      <c r="E7" s="8" t="s">
        <v>8</v>
      </c>
      <c r="G7" s="8" t="s">
        <v>9</v>
      </c>
      <c r="I7" s="8" t="s">
        <v>10</v>
      </c>
      <c r="J7" s="8" t="s">
        <v>10</v>
      </c>
      <c r="K7" s="8" t="s">
        <v>10</v>
      </c>
      <c r="M7" s="8" t="s">
        <v>11</v>
      </c>
      <c r="N7" s="8" t="s">
        <v>11</v>
      </c>
      <c r="O7" s="8" t="s">
        <v>11</v>
      </c>
      <c r="Q7" s="8" t="s">
        <v>7</v>
      </c>
      <c r="S7" s="8" t="s">
        <v>12</v>
      </c>
      <c r="U7" s="8" t="s">
        <v>8</v>
      </c>
      <c r="W7" s="8" t="s">
        <v>9</v>
      </c>
      <c r="Y7" s="8" t="s">
        <v>13</v>
      </c>
    </row>
    <row r="8" spans="1:25" s="5" customFormat="1" ht="27" thickBot="1" x14ac:dyDescent="0.3">
      <c r="A8" s="8" t="s">
        <v>3</v>
      </c>
      <c r="C8" s="8" t="s">
        <v>7</v>
      </c>
      <c r="E8" s="8" t="s">
        <v>8</v>
      </c>
      <c r="G8" s="8" t="s">
        <v>9</v>
      </c>
      <c r="I8" s="4" t="s">
        <v>7</v>
      </c>
      <c r="K8" s="4" t="s">
        <v>8</v>
      </c>
      <c r="M8" s="4" t="s">
        <v>7</v>
      </c>
      <c r="O8" s="4" t="s">
        <v>14</v>
      </c>
      <c r="Q8" s="8" t="s">
        <v>7</v>
      </c>
      <c r="S8" s="8" t="s">
        <v>12</v>
      </c>
      <c r="U8" s="8" t="s">
        <v>8</v>
      </c>
      <c r="W8" s="8" t="s">
        <v>9</v>
      </c>
      <c r="Y8" s="8" t="s">
        <v>13</v>
      </c>
    </row>
    <row r="9" spans="1:25" s="5" customFormat="1" ht="21" x14ac:dyDescent="0.25">
      <c r="A9" s="7" t="s">
        <v>18</v>
      </c>
      <c r="C9" s="5">
        <v>169511799</v>
      </c>
      <c r="E9" s="5">
        <v>2649999990300</v>
      </c>
      <c r="G9" s="5">
        <v>2741005789830</v>
      </c>
      <c r="I9" s="5">
        <v>0</v>
      </c>
      <c r="K9" s="5">
        <v>0</v>
      </c>
      <c r="M9" s="5">
        <v>-30368387</v>
      </c>
      <c r="O9" s="5">
        <v>500000004078</v>
      </c>
      <c r="Q9" s="5">
        <v>139143412</v>
      </c>
      <c r="S9" s="5">
        <v>16578</v>
      </c>
      <c r="U9" s="5">
        <v>2175247048439</v>
      </c>
      <c r="W9" s="5">
        <v>2306719484136</v>
      </c>
      <c r="Y9" s="25">
        <v>6.5356322713855039E-3</v>
      </c>
    </row>
    <row r="10" spans="1:25" s="5" customFormat="1" ht="21" x14ac:dyDescent="0.25">
      <c r="A10" s="7" t="s">
        <v>19</v>
      </c>
      <c r="C10" s="5">
        <v>14495303</v>
      </c>
      <c r="E10" s="5">
        <v>299601891872</v>
      </c>
      <c r="G10" s="5">
        <v>313229276488</v>
      </c>
      <c r="I10" s="5">
        <v>0</v>
      </c>
      <c r="K10" s="5">
        <v>0</v>
      </c>
      <c r="M10" s="5">
        <v>0</v>
      </c>
      <c r="O10" s="5">
        <v>0</v>
      </c>
      <c r="Q10" s="5">
        <v>14495303</v>
      </c>
      <c r="S10" s="5">
        <v>18310</v>
      </c>
      <c r="U10" s="5">
        <v>299601891872</v>
      </c>
      <c r="W10" s="5">
        <v>265151551202</v>
      </c>
      <c r="Y10" s="25">
        <v>7.5125434486577843E-4</v>
      </c>
    </row>
    <row r="11" spans="1:25" s="5" customFormat="1" ht="21" x14ac:dyDescent="0.25">
      <c r="A11" s="7" t="s">
        <v>20</v>
      </c>
      <c r="C11" s="5">
        <v>1325774</v>
      </c>
      <c r="E11" s="5">
        <v>29246795160</v>
      </c>
      <c r="G11" s="5">
        <v>31019508942</v>
      </c>
      <c r="I11" s="5">
        <v>0</v>
      </c>
      <c r="K11" s="5">
        <v>0</v>
      </c>
      <c r="M11" s="5">
        <v>0</v>
      </c>
      <c r="O11" s="5">
        <v>0</v>
      </c>
      <c r="Q11" s="5">
        <v>1325774</v>
      </c>
      <c r="S11" s="5">
        <v>19740</v>
      </c>
      <c r="U11" s="5">
        <v>29246795160</v>
      </c>
      <c r="W11" s="5">
        <v>26145393105</v>
      </c>
      <c r="Y11" s="25">
        <v>7.4077787134616089E-5</v>
      </c>
    </row>
    <row r="12" spans="1:25" s="5" customFormat="1" ht="21" x14ac:dyDescent="0.25">
      <c r="A12" s="7" t="s">
        <v>21</v>
      </c>
      <c r="C12" s="5">
        <v>4137000</v>
      </c>
      <c r="E12" s="5">
        <v>400306283261</v>
      </c>
      <c r="G12" s="5">
        <v>394493619650</v>
      </c>
      <c r="I12" s="5">
        <v>0</v>
      </c>
      <c r="K12" s="5">
        <v>0</v>
      </c>
      <c r="M12" s="5">
        <v>0</v>
      </c>
      <c r="O12" s="5">
        <v>0</v>
      </c>
      <c r="Q12" s="5">
        <v>4137000</v>
      </c>
      <c r="S12" s="5">
        <v>85512</v>
      </c>
      <c r="U12" s="5">
        <v>400306283261</v>
      </c>
      <c r="W12" s="5">
        <v>353419993750</v>
      </c>
      <c r="Y12" s="25">
        <v>1.0013454745541051E-3</v>
      </c>
    </row>
    <row r="13" spans="1:25" s="5" customFormat="1" ht="21" x14ac:dyDescent="0.25">
      <c r="A13" s="7" t="s">
        <v>22</v>
      </c>
      <c r="C13" s="5">
        <v>215592861</v>
      </c>
      <c r="E13" s="5">
        <v>3999999990634</v>
      </c>
      <c r="G13" s="5">
        <v>4143910381281</v>
      </c>
      <c r="I13" s="5">
        <v>0</v>
      </c>
      <c r="K13" s="5">
        <v>0</v>
      </c>
      <c r="M13" s="5">
        <v>-51096010</v>
      </c>
      <c r="O13" s="5">
        <v>999984682907</v>
      </c>
      <c r="Q13" s="5">
        <v>164496851</v>
      </c>
      <c r="S13" s="5">
        <v>19705</v>
      </c>
      <c r="U13" s="5">
        <v>3051990680059</v>
      </c>
      <c r="W13" s="5">
        <v>3241410448955</v>
      </c>
      <c r="Y13" s="25">
        <v>9.1838937853907961E-3</v>
      </c>
    </row>
    <row r="14" spans="1:25" s="5" customFormat="1" ht="21.75" thickBot="1" x14ac:dyDescent="0.3">
      <c r="A14" s="7" t="s">
        <v>23</v>
      </c>
      <c r="C14" s="5">
        <v>1666431</v>
      </c>
      <c r="E14" s="5">
        <v>200065086578</v>
      </c>
      <c r="G14" s="5">
        <v>697759242780</v>
      </c>
      <c r="I14" s="5">
        <v>0</v>
      </c>
      <c r="K14" s="5">
        <v>0</v>
      </c>
      <c r="M14" s="5">
        <v>0</v>
      </c>
      <c r="O14" s="5">
        <v>0</v>
      </c>
      <c r="Q14" s="5">
        <v>1666431</v>
      </c>
      <c r="S14" s="5">
        <v>526490</v>
      </c>
      <c r="U14" s="5">
        <v>200065086578</v>
      </c>
      <c r="W14" s="5">
        <v>871977535506</v>
      </c>
      <c r="Y14" s="25">
        <v>2.4705754471531635E-3</v>
      </c>
    </row>
    <row r="15" spans="1:25" s="5" customFormat="1" ht="21.75" thickBot="1" x14ac:dyDescent="0.3">
      <c r="A15" s="7" t="s">
        <v>26</v>
      </c>
      <c r="C15" s="5" t="s">
        <v>26</v>
      </c>
      <c r="E15" s="6">
        <f>SUM(E9:E14)</f>
        <v>7579220037805</v>
      </c>
      <c r="F15" s="7"/>
      <c r="G15" s="6">
        <f>SUM(G9:G14)</f>
        <v>8321417818971</v>
      </c>
      <c r="I15" s="5" t="s">
        <v>26</v>
      </c>
      <c r="K15" s="6">
        <f>SUM(K9:K14)</f>
        <v>0</v>
      </c>
      <c r="L15" s="7"/>
      <c r="M15" s="7" t="s">
        <v>26</v>
      </c>
      <c r="N15" s="7"/>
      <c r="O15" s="6">
        <f>SUM(O9:O14)</f>
        <v>1499984686985</v>
      </c>
      <c r="Q15" s="5" t="s">
        <v>26</v>
      </c>
      <c r="S15" s="5" t="s">
        <v>26</v>
      </c>
      <c r="U15" s="6">
        <f>SUM(U9:U14)</f>
        <v>6156457785369</v>
      </c>
      <c r="V15" s="7"/>
      <c r="W15" s="6">
        <f>SUM(W9:W14)</f>
        <v>7064824406654</v>
      </c>
      <c r="X15" s="7"/>
      <c r="Y15" s="28">
        <f>SUM(Y9:Y14)</f>
        <v>2.0016779110483964E-2</v>
      </c>
    </row>
  </sheetData>
  <mergeCells count="17"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  <mergeCell ref="W7:W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0"/>
  <sheetViews>
    <sheetView rightToLeft="1" workbookViewId="0">
      <selection activeCell="O21" sqref="B20:O21"/>
    </sheetView>
  </sheetViews>
  <sheetFormatPr defaultRowHeight="18.75" x14ac:dyDescent="0.25"/>
  <cols>
    <col min="1" max="1" width="28.85546875" style="5" customWidth="1"/>
    <col min="2" max="2" width="1" style="5" customWidth="1"/>
    <col min="3" max="3" width="21" style="5" customWidth="1"/>
    <col min="4" max="4" width="1" style="5" customWidth="1"/>
    <col min="5" max="5" width="15" style="5" customWidth="1"/>
    <col min="6" max="6" width="1" style="5" customWidth="1"/>
    <col min="7" max="7" width="20" style="5" customWidth="1"/>
    <col min="8" max="8" width="1" style="5" customWidth="1"/>
    <col min="9" max="9" width="27" style="5" customWidth="1"/>
    <col min="10" max="10" width="1" style="5" customWidth="1"/>
    <col min="11" max="11" width="21" style="5" customWidth="1"/>
    <col min="12" max="12" width="1" style="5" customWidth="1"/>
    <col min="13" max="13" width="15" style="5" customWidth="1"/>
    <col min="14" max="14" width="1" style="5" customWidth="1"/>
    <col min="15" max="15" width="20" style="5" customWidth="1"/>
    <col min="16" max="16" width="1" style="5" customWidth="1"/>
    <col min="17" max="17" width="27" style="5" customWidth="1"/>
    <col min="18" max="18" width="1" style="5" customWidth="1"/>
    <col min="19" max="19" width="9.140625" style="5" customWidth="1"/>
    <col min="20" max="16384" width="9.140625" style="5"/>
  </cols>
  <sheetData>
    <row r="2" spans="1:17" s="5" customFormat="1" ht="26.25" x14ac:dyDescent="0.25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  <c r="M2" s="9" t="s">
        <v>0</v>
      </c>
      <c r="N2" s="9" t="s">
        <v>0</v>
      </c>
      <c r="O2" s="9" t="s">
        <v>0</v>
      </c>
      <c r="P2" s="9" t="s">
        <v>0</v>
      </c>
      <c r="Q2" s="9" t="s">
        <v>0</v>
      </c>
    </row>
    <row r="3" spans="1:17" s="5" customFormat="1" ht="26.25" x14ac:dyDescent="0.25">
      <c r="A3" s="9" t="s">
        <v>1</v>
      </c>
      <c r="B3" s="9" t="s">
        <v>1</v>
      </c>
      <c r="C3" s="9" t="s">
        <v>1</v>
      </c>
      <c r="D3" s="9" t="s">
        <v>1</v>
      </c>
      <c r="E3" s="9" t="s">
        <v>1</v>
      </c>
      <c r="F3" s="9" t="s">
        <v>1</v>
      </c>
      <c r="G3" s="9" t="s">
        <v>1</v>
      </c>
      <c r="H3" s="9" t="s">
        <v>1</v>
      </c>
      <c r="I3" s="9" t="s">
        <v>1</v>
      </c>
      <c r="J3" s="9" t="s">
        <v>1</v>
      </c>
      <c r="K3" s="9" t="s">
        <v>1</v>
      </c>
      <c r="L3" s="9" t="s">
        <v>1</v>
      </c>
      <c r="M3" s="9" t="s">
        <v>1</v>
      </c>
      <c r="N3" s="9" t="s">
        <v>1</v>
      </c>
      <c r="O3" s="9" t="s">
        <v>1</v>
      </c>
      <c r="P3" s="9" t="s">
        <v>1</v>
      </c>
      <c r="Q3" s="9" t="s">
        <v>1</v>
      </c>
    </row>
    <row r="4" spans="1:17" s="5" customFormat="1" ht="26.25" x14ac:dyDescent="0.25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  <c r="L4" s="9" t="s">
        <v>2</v>
      </c>
      <c r="M4" s="9" t="s">
        <v>2</v>
      </c>
      <c r="N4" s="9" t="s">
        <v>2</v>
      </c>
      <c r="O4" s="9" t="s">
        <v>2</v>
      </c>
      <c r="P4" s="9" t="s">
        <v>2</v>
      </c>
      <c r="Q4" s="9" t="s">
        <v>2</v>
      </c>
    </row>
    <row r="6" spans="1:17" s="5" customFormat="1" ht="26.25" x14ac:dyDescent="0.25">
      <c r="A6" s="8" t="s">
        <v>3</v>
      </c>
      <c r="C6" s="8" t="s">
        <v>4</v>
      </c>
      <c r="D6" s="8" t="s">
        <v>4</v>
      </c>
      <c r="E6" s="8" t="s">
        <v>4</v>
      </c>
      <c r="F6" s="8" t="s">
        <v>4</v>
      </c>
      <c r="G6" s="8" t="s">
        <v>4</v>
      </c>
      <c r="H6" s="8" t="s">
        <v>4</v>
      </c>
      <c r="I6" s="8" t="s">
        <v>4</v>
      </c>
      <c r="K6" s="8" t="s">
        <v>6</v>
      </c>
      <c r="L6" s="8" t="s">
        <v>6</v>
      </c>
      <c r="M6" s="8" t="s">
        <v>6</v>
      </c>
      <c r="N6" s="8" t="s">
        <v>6</v>
      </c>
      <c r="O6" s="8" t="s">
        <v>6</v>
      </c>
      <c r="P6" s="8" t="s">
        <v>6</v>
      </c>
      <c r="Q6" s="8" t="s">
        <v>6</v>
      </c>
    </row>
    <row r="7" spans="1:17" s="5" customFormat="1" ht="27" thickBot="1" x14ac:dyDescent="0.3">
      <c r="A7" s="8" t="s">
        <v>3</v>
      </c>
      <c r="C7" s="8" t="s">
        <v>27</v>
      </c>
      <c r="E7" s="8" t="s">
        <v>28</v>
      </c>
      <c r="G7" s="8" t="s">
        <v>29</v>
      </c>
      <c r="I7" s="8" t="s">
        <v>30</v>
      </c>
      <c r="K7" s="8" t="s">
        <v>27</v>
      </c>
      <c r="M7" s="8" t="s">
        <v>28</v>
      </c>
      <c r="O7" s="8" t="s">
        <v>29</v>
      </c>
      <c r="Q7" s="8" t="s">
        <v>30</v>
      </c>
    </row>
    <row r="8" spans="1:17" s="5" customFormat="1" ht="21" x14ac:dyDescent="0.25">
      <c r="A8" s="7" t="s">
        <v>31</v>
      </c>
      <c r="C8" s="5">
        <v>11000000</v>
      </c>
      <c r="E8" s="5">
        <v>6133</v>
      </c>
      <c r="G8" s="5" t="s">
        <v>32</v>
      </c>
      <c r="I8" s="32" t="s">
        <v>230</v>
      </c>
      <c r="K8" s="5">
        <v>11000000</v>
      </c>
      <c r="M8" s="5">
        <v>6133</v>
      </c>
      <c r="O8" s="5" t="s">
        <v>32</v>
      </c>
      <c r="Q8" s="32" t="s">
        <v>230</v>
      </c>
    </row>
    <row r="9" spans="1:17" s="5" customFormat="1" ht="21" x14ac:dyDescent="0.25">
      <c r="A9" s="7" t="s">
        <v>33</v>
      </c>
      <c r="C9" s="5">
        <v>494909484</v>
      </c>
      <c r="E9" s="5">
        <v>7115</v>
      </c>
      <c r="G9" s="5" t="s">
        <v>34</v>
      </c>
      <c r="I9" s="32" t="s">
        <v>231</v>
      </c>
      <c r="K9" s="5">
        <v>494909484</v>
      </c>
      <c r="M9" s="5">
        <v>7115</v>
      </c>
      <c r="O9" s="5" t="s">
        <v>34</v>
      </c>
      <c r="Q9" s="32" t="s">
        <v>231</v>
      </c>
    </row>
    <row r="10" spans="1:17" s="5" customFormat="1" ht="21" x14ac:dyDescent="0.25">
      <c r="A10" s="7" t="s">
        <v>35</v>
      </c>
      <c r="C10" s="5">
        <v>8465011287</v>
      </c>
      <c r="E10" s="5">
        <v>2193</v>
      </c>
      <c r="G10" s="5" t="s">
        <v>36</v>
      </c>
      <c r="I10" s="32" t="s">
        <v>232</v>
      </c>
      <c r="K10" s="5">
        <v>8465011287</v>
      </c>
      <c r="M10" s="5">
        <v>2193</v>
      </c>
      <c r="O10" s="5" t="s">
        <v>36</v>
      </c>
      <c r="Q10" s="32" t="s">
        <v>232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66"/>
  <sheetViews>
    <sheetView rightToLeft="1" topLeftCell="D49" workbookViewId="0">
      <selection activeCell="O21" sqref="B20:O21"/>
    </sheetView>
  </sheetViews>
  <sheetFormatPr defaultRowHeight="18.75" x14ac:dyDescent="0.25"/>
  <cols>
    <col min="1" max="1" width="33.42578125" style="5" bestFit="1" customWidth="1"/>
    <col min="2" max="2" width="1" style="5" customWidth="1"/>
    <col min="3" max="3" width="18" style="5" customWidth="1"/>
    <col min="4" max="4" width="1" style="5" customWidth="1"/>
    <col min="5" max="5" width="24" style="5" customWidth="1"/>
    <col min="6" max="6" width="1" style="5" customWidth="1"/>
    <col min="7" max="7" width="24" style="5" customWidth="1"/>
    <col min="8" max="8" width="1" style="5" customWidth="1"/>
    <col min="9" max="9" width="18" style="5" customWidth="1"/>
    <col min="10" max="10" width="1" style="5" customWidth="1"/>
    <col min="11" max="11" width="24" style="5" customWidth="1"/>
    <col min="12" max="12" width="1" style="5" customWidth="1"/>
    <col min="13" max="13" width="18" style="5" customWidth="1"/>
    <col min="14" max="14" width="1" style="5" customWidth="1"/>
    <col min="15" max="15" width="24" style="5" customWidth="1"/>
    <col min="16" max="16" width="1" style="5" customWidth="1"/>
    <col min="17" max="17" width="18" style="5" customWidth="1"/>
    <col min="18" max="18" width="1" style="5" customWidth="1"/>
    <col min="19" max="19" width="23" style="5" customWidth="1"/>
    <col min="20" max="20" width="1" style="5" customWidth="1"/>
    <col min="21" max="21" width="24" style="5" customWidth="1"/>
    <col min="22" max="22" width="1" style="5" customWidth="1"/>
    <col min="23" max="23" width="24" style="5" customWidth="1"/>
    <col min="24" max="24" width="1" style="5" customWidth="1"/>
    <col min="25" max="25" width="32" style="5" customWidth="1"/>
    <col min="26" max="26" width="1" style="5" customWidth="1"/>
    <col min="27" max="27" width="9.140625" style="5" customWidth="1"/>
    <col min="28" max="16384" width="9.140625" style="5"/>
  </cols>
  <sheetData>
    <row r="2" spans="1:25" s="5" customFormat="1" ht="26.25" x14ac:dyDescent="0.25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  <c r="M2" s="9" t="s">
        <v>0</v>
      </c>
      <c r="N2" s="9" t="s">
        <v>0</v>
      </c>
      <c r="O2" s="9" t="s">
        <v>0</v>
      </c>
      <c r="P2" s="9" t="s">
        <v>0</v>
      </c>
      <c r="Q2" s="9" t="s">
        <v>0</v>
      </c>
      <c r="R2" s="9" t="s">
        <v>0</v>
      </c>
      <c r="S2" s="9" t="s">
        <v>0</v>
      </c>
      <c r="T2" s="9" t="s">
        <v>0</v>
      </c>
      <c r="U2" s="9" t="s">
        <v>0</v>
      </c>
      <c r="V2" s="9" t="s">
        <v>0</v>
      </c>
      <c r="W2" s="9" t="s">
        <v>0</v>
      </c>
      <c r="X2" s="9" t="s">
        <v>0</v>
      </c>
      <c r="Y2" s="9" t="s">
        <v>0</v>
      </c>
    </row>
    <row r="3" spans="1:25" s="5" customFormat="1" ht="26.25" x14ac:dyDescent="0.25">
      <c r="A3" s="9" t="s">
        <v>1</v>
      </c>
      <c r="B3" s="9" t="s">
        <v>1</v>
      </c>
      <c r="C3" s="9" t="s">
        <v>1</v>
      </c>
      <c r="D3" s="9" t="s">
        <v>1</v>
      </c>
      <c r="E3" s="9" t="s">
        <v>1</v>
      </c>
      <c r="F3" s="9" t="s">
        <v>1</v>
      </c>
      <c r="G3" s="9" t="s">
        <v>1</v>
      </c>
      <c r="H3" s="9" t="s">
        <v>1</v>
      </c>
      <c r="I3" s="9" t="s">
        <v>1</v>
      </c>
      <c r="J3" s="9" t="s">
        <v>1</v>
      </c>
      <c r="K3" s="9" t="s">
        <v>1</v>
      </c>
      <c r="L3" s="9" t="s">
        <v>1</v>
      </c>
      <c r="M3" s="9" t="s">
        <v>1</v>
      </c>
      <c r="N3" s="9" t="s">
        <v>1</v>
      </c>
      <c r="O3" s="9" t="s">
        <v>1</v>
      </c>
      <c r="P3" s="9" t="s">
        <v>1</v>
      </c>
      <c r="Q3" s="9" t="s">
        <v>1</v>
      </c>
      <c r="R3" s="9" t="s">
        <v>1</v>
      </c>
      <c r="S3" s="9" t="s">
        <v>1</v>
      </c>
      <c r="T3" s="9" t="s">
        <v>1</v>
      </c>
      <c r="U3" s="9" t="s">
        <v>1</v>
      </c>
      <c r="V3" s="9" t="s">
        <v>1</v>
      </c>
      <c r="W3" s="9" t="s">
        <v>1</v>
      </c>
      <c r="X3" s="9" t="s">
        <v>1</v>
      </c>
      <c r="Y3" s="9" t="s">
        <v>1</v>
      </c>
    </row>
    <row r="4" spans="1:25" s="5" customFormat="1" ht="26.25" x14ac:dyDescent="0.25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  <c r="L4" s="9" t="s">
        <v>2</v>
      </c>
      <c r="M4" s="9" t="s">
        <v>2</v>
      </c>
      <c r="N4" s="9" t="s">
        <v>2</v>
      </c>
      <c r="O4" s="9" t="s">
        <v>2</v>
      </c>
      <c r="P4" s="9" t="s">
        <v>2</v>
      </c>
      <c r="Q4" s="9" t="s">
        <v>2</v>
      </c>
      <c r="R4" s="9" t="s">
        <v>2</v>
      </c>
      <c r="S4" s="9" t="s">
        <v>2</v>
      </c>
      <c r="T4" s="9" t="s">
        <v>2</v>
      </c>
      <c r="U4" s="9" t="s">
        <v>2</v>
      </c>
      <c r="V4" s="9" t="s">
        <v>2</v>
      </c>
      <c r="W4" s="9" t="s">
        <v>2</v>
      </c>
      <c r="X4" s="9" t="s">
        <v>2</v>
      </c>
      <c r="Y4" s="9" t="s">
        <v>2</v>
      </c>
    </row>
    <row r="6" spans="1:25" s="5" customFormat="1" ht="27" thickBot="1" x14ac:dyDescent="0.3">
      <c r="A6" s="8" t="s">
        <v>37</v>
      </c>
      <c r="B6" s="8" t="s">
        <v>37</v>
      </c>
      <c r="C6" s="8" t="s">
        <v>4</v>
      </c>
      <c r="D6" s="8" t="s">
        <v>4</v>
      </c>
      <c r="E6" s="8" t="s">
        <v>4</v>
      </c>
      <c r="F6" s="8" t="s">
        <v>4</v>
      </c>
      <c r="G6" s="8" t="s">
        <v>4</v>
      </c>
      <c r="I6" s="8" t="s">
        <v>5</v>
      </c>
      <c r="J6" s="8" t="s">
        <v>5</v>
      </c>
      <c r="K6" s="8" t="s">
        <v>5</v>
      </c>
      <c r="L6" s="8" t="s">
        <v>5</v>
      </c>
      <c r="M6" s="8" t="s">
        <v>5</v>
      </c>
      <c r="N6" s="8" t="s">
        <v>5</v>
      </c>
      <c r="O6" s="8" t="s">
        <v>5</v>
      </c>
      <c r="Q6" s="8" t="s">
        <v>6</v>
      </c>
      <c r="R6" s="8" t="s">
        <v>6</v>
      </c>
      <c r="S6" s="8" t="s">
        <v>6</v>
      </c>
      <c r="T6" s="8" t="s">
        <v>6</v>
      </c>
      <c r="U6" s="8" t="s">
        <v>6</v>
      </c>
      <c r="V6" s="8" t="s">
        <v>6</v>
      </c>
      <c r="W6" s="8" t="s">
        <v>6</v>
      </c>
      <c r="X6" s="8" t="s">
        <v>6</v>
      </c>
      <c r="Y6" s="8" t="s">
        <v>6</v>
      </c>
    </row>
    <row r="7" spans="1:25" s="5" customFormat="1" ht="27" thickBot="1" x14ac:dyDescent="0.3">
      <c r="A7" s="8" t="s">
        <v>38</v>
      </c>
      <c r="C7" s="8" t="s">
        <v>7</v>
      </c>
      <c r="E7" s="8" t="s">
        <v>8</v>
      </c>
      <c r="G7" s="8" t="s">
        <v>9</v>
      </c>
      <c r="I7" s="8" t="s">
        <v>10</v>
      </c>
      <c r="J7" s="8" t="s">
        <v>10</v>
      </c>
      <c r="K7" s="8" t="s">
        <v>10</v>
      </c>
      <c r="M7" s="8" t="s">
        <v>11</v>
      </c>
      <c r="N7" s="8" t="s">
        <v>11</v>
      </c>
      <c r="O7" s="8" t="s">
        <v>11</v>
      </c>
      <c r="Q7" s="8" t="s">
        <v>7</v>
      </c>
      <c r="S7" s="8" t="s">
        <v>39</v>
      </c>
      <c r="U7" s="8" t="s">
        <v>8</v>
      </c>
      <c r="W7" s="8" t="s">
        <v>9</v>
      </c>
      <c r="Y7" s="8" t="s">
        <v>13</v>
      </c>
    </row>
    <row r="8" spans="1:25" s="5" customFormat="1" ht="27" thickBot="1" x14ac:dyDescent="0.3">
      <c r="A8" s="8" t="s">
        <v>38</v>
      </c>
      <c r="C8" s="8" t="s">
        <v>7</v>
      </c>
      <c r="E8" s="8" t="s">
        <v>8</v>
      </c>
      <c r="G8" s="8" t="s">
        <v>9</v>
      </c>
      <c r="I8" s="8" t="s">
        <v>7</v>
      </c>
      <c r="K8" s="8" t="s">
        <v>8</v>
      </c>
      <c r="M8" s="8" t="s">
        <v>7</v>
      </c>
      <c r="O8" s="8" t="s">
        <v>14</v>
      </c>
      <c r="Q8" s="8" t="s">
        <v>7</v>
      </c>
      <c r="S8" s="8" t="s">
        <v>39</v>
      </c>
      <c r="U8" s="8" t="s">
        <v>8</v>
      </c>
      <c r="W8" s="8" t="s">
        <v>9</v>
      </c>
      <c r="Y8" s="8" t="s">
        <v>13</v>
      </c>
    </row>
    <row r="9" spans="1:25" s="5" customFormat="1" ht="21" x14ac:dyDescent="0.25">
      <c r="A9" s="7" t="s">
        <v>40</v>
      </c>
      <c r="C9" s="5">
        <v>3207600</v>
      </c>
      <c r="E9" s="5">
        <v>4947864134400</v>
      </c>
      <c r="G9" s="5">
        <v>6195341104325</v>
      </c>
      <c r="I9" s="5">
        <v>0</v>
      </c>
      <c r="K9" s="5">
        <v>0</v>
      </c>
      <c r="M9" s="5">
        <v>0</v>
      </c>
      <c r="O9" s="5">
        <v>0</v>
      </c>
      <c r="Q9" s="5">
        <v>3207600</v>
      </c>
      <c r="S9" s="5">
        <v>1967021</v>
      </c>
      <c r="U9" s="5">
        <v>4947864134400</v>
      </c>
      <c r="W9" s="5">
        <v>6304843570155</v>
      </c>
      <c r="Y9" s="25">
        <v>1.7863524102748236E-2</v>
      </c>
    </row>
    <row r="10" spans="1:25" s="5" customFormat="1" ht="21" x14ac:dyDescent="0.25">
      <c r="A10" s="7" t="s">
        <v>41</v>
      </c>
      <c r="C10" s="5">
        <v>1129130</v>
      </c>
      <c r="E10" s="5">
        <v>2000146594543</v>
      </c>
      <c r="G10" s="5">
        <v>2421939309418</v>
      </c>
      <c r="I10" s="5">
        <v>0</v>
      </c>
      <c r="K10" s="5">
        <v>0</v>
      </c>
      <c r="M10" s="5">
        <v>0</v>
      </c>
      <c r="O10" s="5">
        <v>0</v>
      </c>
      <c r="Q10" s="5">
        <v>1129130</v>
      </c>
      <c r="S10" s="5">
        <v>2181420</v>
      </c>
      <c r="U10" s="5">
        <v>2000146594543</v>
      </c>
      <c r="W10" s="5">
        <v>2462919669877</v>
      </c>
      <c r="Y10" s="25">
        <v>6.9781945255937413E-3</v>
      </c>
    </row>
    <row r="11" spans="1:25" s="5" customFormat="1" ht="21" x14ac:dyDescent="0.25">
      <c r="A11" s="7" t="s">
        <v>42</v>
      </c>
      <c r="C11" s="5">
        <v>460251</v>
      </c>
      <c r="E11" s="5">
        <v>1979976789450</v>
      </c>
      <c r="G11" s="5">
        <v>2415463487692</v>
      </c>
      <c r="I11" s="5">
        <v>0</v>
      </c>
      <c r="K11" s="5">
        <v>0</v>
      </c>
      <c r="M11" s="5">
        <v>0</v>
      </c>
      <c r="O11" s="5">
        <v>0</v>
      </c>
      <c r="Q11" s="5">
        <v>460251</v>
      </c>
      <c r="S11" s="5">
        <v>5336298</v>
      </c>
      <c r="U11" s="5">
        <v>1979976789450</v>
      </c>
      <c r="W11" s="5">
        <v>2456036782551</v>
      </c>
      <c r="Y11" s="25">
        <v>6.9586932291259718E-3</v>
      </c>
    </row>
    <row r="12" spans="1:25" s="5" customFormat="1" ht="21" x14ac:dyDescent="0.25">
      <c r="A12" s="7" t="s">
        <v>43</v>
      </c>
      <c r="C12" s="5">
        <v>362205</v>
      </c>
      <c r="E12" s="5">
        <v>1349985121650</v>
      </c>
      <c r="G12" s="5">
        <v>1922805977378</v>
      </c>
      <c r="I12" s="5">
        <v>0</v>
      </c>
      <c r="K12" s="5">
        <v>0</v>
      </c>
      <c r="M12" s="5">
        <v>0</v>
      </c>
      <c r="O12" s="5">
        <v>0</v>
      </c>
      <c r="Q12" s="5">
        <v>362205</v>
      </c>
      <c r="S12" s="5">
        <v>5401098</v>
      </c>
      <c r="U12" s="5">
        <v>1349985121650</v>
      </c>
      <c r="W12" s="5">
        <v>1954886380181</v>
      </c>
      <c r="Y12" s="25">
        <v>5.5387829344097483E-3</v>
      </c>
    </row>
    <row r="13" spans="1:25" s="5" customFormat="1" ht="21" x14ac:dyDescent="0.25">
      <c r="A13" s="7" t="s">
        <v>44</v>
      </c>
      <c r="C13" s="5">
        <v>252190</v>
      </c>
      <c r="E13" s="5">
        <v>735998861700</v>
      </c>
      <c r="G13" s="5">
        <v>928413538273</v>
      </c>
      <c r="I13" s="5">
        <v>0</v>
      </c>
      <c r="K13" s="5">
        <v>0</v>
      </c>
      <c r="M13" s="5">
        <v>0</v>
      </c>
      <c r="O13" s="5">
        <v>0</v>
      </c>
      <c r="Q13" s="5">
        <v>252190</v>
      </c>
      <c r="S13" s="5">
        <v>3510191</v>
      </c>
      <c r="U13" s="5">
        <v>735998861700</v>
      </c>
      <c r="W13" s="5">
        <v>884593272865</v>
      </c>
      <c r="Y13" s="25">
        <v>2.5063196374536531E-3</v>
      </c>
    </row>
    <row r="14" spans="1:25" s="5" customFormat="1" ht="21" x14ac:dyDescent="0.25">
      <c r="A14" s="7" t="s">
        <v>45</v>
      </c>
      <c r="C14" s="5">
        <v>963700</v>
      </c>
      <c r="E14" s="5">
        <v>3999707714200</v>
      </c>
      <c r="G14" s="5">
        <v>4827881847030</v>
      </c>
      <c r="I14" s="5">
        <v>0</v>
      </c>
      <c r="K14" s="5">
        <v>0</v>
      </c>
      <c r="M14" s="5">
        <v>0</v>
      </c>
      <c r="O14" s="5">
        <v>0</v>
      </c>
      <c r="Q14" s="5">
        <v>963700</v>
      </c>
      <c r="S14" s="5">
        <v>5095560</v>
      </c>
      <c r="U14" s="5">
        <v>3999707714200</v>
      </c>
      <c r="W14" s="5">
        <v>4907031744252</v>
      </c>
      <c r="Y14" s="25">
        <v>1.3903101458588819E-2</v>
      </c>
    </row>
    <row r="15" spans="1:25" s="5" customFormat="1" ht="21" x14ac:dyDescent="0.25">
      <c r="A15" s="7" t="s">
        <v>46</v>
      </c>
      <c r="C15" s="5">
        <v>1440000</v>
      </c>
      <c r="E15" s="5">
        <v>1440000000000</v>
      </c>
      <c r="G15" s="5">
        <v>1439670600000</v>
      </c>
      <c r="I15" s="5">
        <v>0</v>
      </c>
      <c r="K15" s="5">
        <v>0</v>
      </c>
      <c r="M15" s="5">
        <v>0</v>
      </c>
      <c r="O15" s="5">
        <v>0</v>
      </c>
      <c r="Q15" s="5">
        <v>1440000</v>
      </c>
      <c r="S15" s="5">
        <v>1000000</v>
      </c>
      <c r="U15" s="5">
        <v>1440000000000</v>
      </c>
      <c r="W15" s="5">
        <v>1439670600000</v>
      </c>
      <c r="Y15" s="25">
        <v>4.0790211806136477E-3</v>
      </c>
    </row>
    <row r="16" spans="1:25" s="5" customFormat="1" ht="21" x14ac:dyDescent="0.25">
      <c r="A16" s="7" t="s">
        <v>47</v>
      </c>
      <c r="C16" s="5">
        <v>46184</v>
      </c>
      <c r="E16" s="5">
        <v>26340592963</v>
      </c>
      <c r="G16" s="5">
        <v>36748975508</v>
      </c>
      <c r="I16" s="5">
        <v>0</v>
      </c>
      <c r="K16" s="5">
        <v>0</v>
      </c>
      <c r="M16" s="5">
        <v>0</v>
      </c>
      <c r="O16" s="5">
        <v>0</v>
      </c>
      <c r="Q16" s="5">
        <v>46184</v>
      </c>
      <c r="S16" s="5">
        <v>807970</v>
      </c>
      <c r="U16" s="5">
        <v>26340592963</v>
      </c>
      <c r="W16" s="5">
        <v>37306750608</v>
      </c>
      <c r="Y16" s="25">
        <v>1.0570128049423465E-4</v>
      </c>
    </row>
    <row r="17" spans="1:25" s="5" customFormat="1" ht="21" x14ac:dyDescent="0.25">
      <c r="A17" s="7" t="s">
        <v>48</v>
      </c>
      <c r="C17" s="5">
        <v>73594</v>
      </c>
      <c r="E17" s="5">
        <v>40178911377</v>
      </c>
      <c r="G17" s="5">
        <v>55770755580</v>
      </c>
      <c r="I17" s="5">
        <v>0</v>
      </c>
      <c r="K17" s="5">
        <v>0</v>
      </c>
      <c r="M17" s="5">
        <v>0</v>
      </c>
      <c r="O17" s="5">
        <v>0</v>
      </c>
      <c r="Q17" s="5">
        <v>73594</v>
      </c>
      <c r="S17" s="5">
        <v>764000</v>
      </c>
      <c r="U17" s="5">
        <v>40178911377</v>
      </c>
      <c r="W17" s="5">
        <v>56212954344</v>
      </c>
      <c r="Y17" s="25">
        <v>1.5926825997144344E-4</v>
      </c>
    </row>
    <row r="18" spans="1:25" s="5" customFormat="1" ht="21" x14ac:dyDescent="0.25">
      <c r="A18" s="7" t="s">
        <v>49</v>
      </c>
      <c r="C18" s="5">
        <v>339795</v>
      </c>
      <c r="E18" s="5">
        <v>180862074280</v>
      </c>
      <c r="G18" s="5">
        <v>249692194841</v>
      </c>
      <c r="I18" s="5">
        <v>0</v>
      </c>
      <c r="K18" s="5">
        <v>0</v>
      </c>
      <c r="M18" s="5">
        <v>0</v>
      </c>
      <c r="O18" s="5">
        <v>0</v>
      </c>
      <c r="Q18" s="5">
        <v>339795</v>
      </c>
      <c r="S18" s="5">
        <v>742940</v>
      </c>
      <c r="U18" s="5">
        <v>180862074280</v>
      </c>
      <c r="W18" s="5">
        <v>252389549980</v>
      </c>
      <c r="Y18" s="25">
        <v>7.1509574491134768E-4</v>
      </c>
    </row>
    <row r="19" spans="1:25" s="5" customFormat="1" ht="21" x14ac:dyDescent="0.25">
      <c r="A19" s="7" t="s">
        <v>50</v>
      </c>
      <c r="C19" s="5">
        <v>201535</v>
      </c>
      <c r="E19" s="5">
        <v>117862644132</v>
      </c>
      <c r="G19" s="5">
        <v>194436787408</v>
      </c>
      <c r="I19" s="5">
        <v>0</v>
      </c>
      <c r="K19" s="5">
        <v>0</v>
      </c>
      <c r="M19" s="5">
        <v>0</v>
      </c>
      <c r="O19" s="5">
        <v>0</v>
      </c>
      <c r="Q19" s="5">
        <v>201535</v>
      </c>
      <c r="S19" s="5">
        <v>998000</v>
      </c>
      <c r="U19" s="5">
        <v>117862644132</v>
      </c>
      <c r="W19" s="5">
        <v>201085921071</v>
      </c>
      <c r="Y19" s="25">
        <v>5.6973708511642406E-4</v>
      </c>
    </row>
    <row r="20" spans="1:25" s="5" customFormat="1" ht="21" x14ac:dyDescent="0.25">
      <c r="A20" s="7" t="s">
        <v>51</v>
      </c>
      <c r="C20" s="5">
        <v>52417</v>
      </c>
      <c r="E20" s="5">
        <v>27446922399</v>
      </c>
      <c r="G20" s="5">
        <v>37731606920</v>
      </c>
      <c r="I20" s="5">
        <v>0</v>
      </c>
      <c r="K20" s="5">
        <v>0</v>
      </c>
      <c r="M20" s="5">
        <v>0</v>
      </c>
      <c r="O20" s="5">
        <v>0</v>
      </c>
      <c r="Q20" s="5">
        <v>52417</v>
      </c>
      <c r="S20" s="5">
        <v>729080</v>
      </c>
      <c r="U20" s="5">
        <v>27446922399</v>
      </c>
      <c r="W20" s="5">
        <v>38207444407</v>
      </c>
      <c r="Y20" s="25">
        <v>1.0825321778000569E-4</v>
      </c>
    </row>
    <row r="21" spans="1:25" s="5" customFormat="1" ht="21" x14ac:dyDescent="0.25">
      <c r="A21" s="7" t="s">
        <v>52</v>
      </c>
      <c r="C21" s="5">
        <v>741800</v>
      </c>
      <c r="E21" s="5">
        <v>394707521010</v>
      </c>
      <c r="G21" s="5">
        <v>652634675660</v>
      </c>
      <c r="I21" s="5">
        <v>0</v>
      </c>
      <c r="K21" s="5">
        <v>0</v>
      </c>
      <c r="M21" s="5">
        <v>0</v>
      </c>
      <c r="O21" s="5">
        <v>0</v>
      </c>
      <c r="Q21" s="5">
        <v>741800</v>
      </c>
      <c r="S21" s="5">
        <v>900000</v>
      </c>
      <c r="U21" s="5">
        <v>394707521010</v>
      </c>
      <c r="W21" s="5">
        <v>667467281925</v>
      </c>
      <c r="Y21" s="25">
        <v>1.8911361948620025E-3</v>
      </c>
    </row>
    <row r="22" spans="1:25" s="5" customFormat="1" ht="21" x14ac:dyDescent="0.25">
      <c r="A22" s="7" t="s">
        <v>53</v>
      </c>
      <c r="C22" s="5">
        <v>1010965</v>
      </c>
      <c r="E22" s="5">
        <v>472758218038</v>
      </c>
      <c r="G22" s="5">
        <v>758151379691</v>
      </c>
      <c r="I22" s="5">
        <v>0</v>
      </c>
      <c r="K22" s="5">
        <v>0</v>
      </c>
      <c r="M22" s="5">
        <v>0</v>
      </c>
      <c r="O22" s="5">
        <v>0</v>
      </c>
      <c r="Q22" s="5">
        <v>1010965</v>
      </c>
      <c r="S22" s="5">
        <v>760000</v>
      </c>
      <c r="U22" s="5">
        <v>472758218038</v>
      </c>
      <c r="W22" s="5">
        <v>768157643734</v>
      </c>
      <c r="Y22" s="25">
        <v>2.1764223697012764E-3</v>
      </c>
    </row>
    <row r="23" spans="1:25" s="5" customFormat="1" ht="21" x14ac:dyDescent="0.25">
      <c r="A23" s="7" t="s">
        <v>54</v>
      </c>
      <c r="C23" s="5">
        <v>2373000</v>
      </c>
      <c r="E23" s="5">
        <v>2009021740000</v>
      </c>
      <c r="G23" s="5">
        <v>2343489474127</v>
      </c>
      <c r="I23" s="5">
        <v>0</v>
      </c>
      <c r="K23" s="5">
        <v>0</v>
      </c>
      <c r="M23" s="5">
        <v>0</v>
      </c>
      <c r="O23" s="5">
        <v>0</v>
      </c>
      <c r="Q23" s="5">
        <v>2373000</v>
      </c>
      <c r="S23" s="5">
        <v>994932</v>
      </c>
      <c r="U23" s="5">
        <v>2009021740000</v>
      </c>
      <c r="W23" s="5">
        <v>2360433563280</v>
      </c>
      <c r="Y23" s="25">
        <v>6.6878204639661777E-3</v>
      </c>
    </row>
    <row r="24" spans="1:25" s="5" customFormat="1" ht="21" x14ac:dyDescent="0.25">
      <c r="A24" s="7" t="s">
        <v>55</v>
      </c>
      <c r="C24" s="5">
        <v>3000000</v>
      </c>
      <c r="E24" s="5">
        <v>3000000000000</v>
      </c>
      <c r="G24" s="5">
        <v>2999313750000</v>
      </c>
      <c r="I24" s="5">
        <v>0</v>
      </c>
      <c r="K24" s="5">
        <v>0</v>
      </c>
      <c r="M24" s="5">
        <v>0</v>
      </c>
      <c r="O24" s="5">
        <v>0</v>
      </c>
      <c r="Q24" s="5">
        <v>3000000</v>
      </c>
      <c r="S24" s="5">
        <v>1000000</v>
      </c>
      <c r="U24" s="5">
        <v>3000000000000</v>
      </c>
      <c r="W24" s="5">
        <v>2999313750000</v>
      </c>
      <c r="Y24" s="25">
        <v>8.4979607929450991E-3</v>
      </c>
    </row>
    <row r="25" spans="1:25" s="5" customFormat="1" ht="21" x14ac:dyDescent="0.25">
      <c r="A25" s="7" t="s">
        <v>56</v>
      </c>
      <c r="C25" s="5">
        <v>1000000</v>
      </c>
      <c r="E25" s="5">
        <v>1000011326250</v>
      </c>
      <c r="G25" s="5">
        <v>999771250000</v>
      </c>
      <c r="I25" s="5">
        <v>0</v>
      </c>
      <c r="K25" s="5">
        <v>0</v>
      </c>
      <c r="M25" s="5">
        <v>0</v>
      </c>
      <c r="O25" s="5">
        <v>0</v>
      </c>
      <c r="Q25" s="5">
        <v>1000000</v>
      </c>
      <c r="S25" s="5">
        <v>1000000</v>
      </c>
      <c r="U25" s="5">
        <v>1000011326250</v>
      </c>
      <c r="W25" s="5">
        <v>999771250000</v>
      </c>
      <c r="Y25" s="25">
        <v>2.8326535976483666E-3</v>
      </c>
    </row>
    <row r="26" spans="1:25" s="5" customFormat="1" ht="21" x14ac:dyDescent="0.25">
      <c r="A26" s="7" t="s">
        <v>57</v>
      </c>
      <c r="C26" s="5">
        <v>2390000</v>
      </c>
      <c r="E26" s="5">
        <v>2390000000000</v>
      </c>
      <c r="G26" s="5">
        <v>2389453287500</v>
      </c>
      <c r="I26" s="5">
        <v>0</v>
      </c>
      <c r="K26" s="5">
        <v>0</v>
      </c>
      <c r="M26" s="5">
        <v>0</v>
      </c>
      <c r="O26" s="5">
        <v>0</v>
      </c>
      <c r="Q26" s="5">
        <v>2390000</v>
      </c>
      <c r="S26" s="5">
        <v>1000000</v>
      </c>
      <c r="U26" s="5">
        <v>2390000000000</v>
      </c>
      <c r="W26" s="5">
        <v>2389453287500</v>
      </c>
      <c r="Y26" s="25">
        <v>6.7700420983795966E-3</v>
      </c>
    </row>
    <row r="27" spans="1:25" s="5" customFormat="1" ht="21" x14ac:dyDescent="0.25">
      <c r="A27" s="7" t="s">
        <v>58</v>
      </c>
      <c r="C27" s="5">
        <v>1000000</v>
      </c>
      <c r="E27" s="5">
        <v>907041250000</v>
      </c>
      <c r="G27" s="5">
        <v>987923960687</v>
      </c>
      <c r="I27" s="5">
        <v>0</v>
      </c>
      <c r="K27" s="5">
        <v>0</v>
      </c>
      <c r="M27" s="5">
        <v>0</v>
      </c>
      <c r="O27" s="5">
        <v>0</v>
      </c>
      <c r="Q27" s="5">
        <v>1000000</v>
      </c>
      <c r="S27" s="5">
        <v>994376</v>
      </c>
      <c r="U27" s="5">
        <v>907041250000</v>
      </c>
      <c r="W27" s="5">
        <v>994148536490</v>
      </c>
      <c r="Y27" s="25">
        <v>2.8167227538151924E-3</v>
      </c>
    </row>
    <row r="28" spans="1:25" s="5" customFormat="1" ht="21" x14ac:dyDescent="0.25">
      <c r="A28" s="7" t="s">
        <v>59</v>
      </c>
      <c r="C28" s="5">
        <v>2000000</v>
      </c>
      <c r="E28" s="5">
        <v>2000000000000</v>
      </c>
      <c r="G28" s="5">
        <v>1999542500000</v>
      </c>
      <c r="I28" s="5">
        <v>0</v>
      </c>
      <c r="K28" s="5">
        <v>0</v>
      </c>
      <c r="M28" s="5">
        <v>0</v>
      </c>
      <c r="O28" s="5">
        <v>0</v>
      </c>
      <c r="Q28" s="5">
        <v>2000000</v>
      </c>
      <c r="S28" s="5">
        <v>1000000</v>
      </c>
      <c r="U28" s="5">
        <v>2000000000000</v>
      </c>
      <c r="W28" s="5">
        <v>1999542500000</v>
      </c>
      <c r="Y28" s="25">
        <v>5.6653071952967333E-3</v>
      </c>
    </row>
    <row r="29" spans="1:25" s="5" customFormat="1" ht="21" x14ac:dyDescent="0.25">
      <c r="A29" s="7" t="s">
        <v>60</v>
      </c>
      <c r="C29" s="5">
        <v>3500000</v>
      </c>
      <c r="E29" s="5">
        <v>3500000000000</v>
      </c>
      <c r="G29" s="5">
        <v>3499199375000</v>
      </c>
      <c r="I29" s="5">
        <v>0</v>
      </c>
      <c r="K29" s="5">
        <v>0</v>
      </c>
      <c r="M29" s="5">
        <v>0</v>
      </c>
      <c r="O29" s="5">
        <v>0</v>
      </c>
      <c r="Q29" s="5">
        <v>3500000</v>
      </c>
      <c r="S29" s="5">
        <v>1000000</v>
      </c>
      <c r="U29" s="5">
        <v>3500000000000</v>
      </c>
      <c r="W29" s="5">
        <v>3499199375000</v>
      </c>
      <c r="Y29" s="25">
        <v>9.9142875917692837E-3</v>
      </c>
    </row>
    <row r="30" spans="1:25" s="5" customFormat="1" ht="21" x14ac:dyDescent="0.25">
      <c r="A30" s="7" t="s">
        <v>61</v>
      </c>
      <c r="C30" s="5">
        <v>1000000</v>
      </c>
      <c r="E30" s="5">
        <v>857386250000</v>
      </c>
      <c r="G30" s="5">
        <v>992540904320</v>
      </c>
      <c r="I30" s="5">
        <v>0</v>
      </c>
      <c r="K30" s="5">
        <v>0</v>
      </c>
      <c r="M30" s="5">
        <v>0</v>
      </c>
      <c r="O30" s="5">
        <v>0</v>
      </c>
      <c r="Q30" s="5">
        <v>1000000</v>
      </c>
      <c r="S30" s="5">
        <v>998668</v>
      </c>
      <c r="U30" s="5">
        <v>857386250000</v>
      </c>
      <c r="W30" s="5">
        <v>998439554695</v>
      </c>
      <c r="Y30" s="25">
        <v>2.8288805030562991E-3</v>
      </c>
    </row>
    <row r="31" spans="1:25" s="5" customFormat="1" ht="21" x14ac:dyDescent="0.25">
      <c r="A31" s="7" t="s">
        <v>62</v>
      </c>
      <c r="C31" s="5">
        <v>622799</v>
      </c>
      <c r="E31" s="5">
        <v>498496448744</v>
      </c>
      <c r="G31" s="5">
        <v>498268438785</v>
      </c>
      <c r="I31" s="5">
        <v>0</v>
      </c>
      <c r="K31" s="5">
        <v>0</v>
      </c>
      <c r="M31" s="5">
        <v>0</v>
      </c>
      <c r="O31" s="5">
        <v>0</v>
      </c>
      <c r="Q31" s="5">
        <v>622799</v>
      </c>
      <c r="S31" s="5">
        <v>800230</v>
      </c>
      <c r="U31" s="5">
        <v>498496448744</v>
      </c>
      <c r="W31" s="5">
        <v>498268438785</v>
      </c>
      <c r="Y31" s="25">
        <v>1.4117448223470771E-3</v>
      </c>
    </row>
    <row r="32" spans="1:25" s="5" customFormat="1" ht="21" x14ac:dyDescent="0.25">
      <c r="A32" s="7" t="s">
        <v>63</v>
      </c>
      <c r="C32" s="5">
        <v>928124</v>
      </c>
      <c r="E32" s="5">
        <v>772741635971</v>
      </c>
      <c r="G32" s="5">
        <v>769350141768</v>
      </c>
      <c r="I32" s="5">
        <v>0</v>
      </c>
      <c r="K32" s="5">
        <v>0</v>
      </c>
      <c r="M32" s="5">
        <v>0</v>
      </c>
      <c r="O32" s="5">
        <v>0</v>
      </c>
      <c r="Q32" s="5">
        <v>928124</v>
      </c>
      <c r="S32" s="5">
        <v>829120</v>
      </c>
      <c r="U32" s="5">
        <v>772741635971</v>
      </c>
      <c r="W32" s="5">
        <v>769350141768</v>
      </c>
      <c r="Y32" s="25">
        <v>2.1798010764266388E-3</v>
      </c>
    </row>
    <row r="33" spans="1:25" s="5" customFormat="1" ht="21" x14ac:dyDescent="0.25">
      <c r="A33" s="7" t="s">
        <v>64</v>
      </c>
      <c r="C33" s="5">
        <v>688388</v>
      </c>
      <c r="E33" s="5">
        <v>539058203413</v>
      </c>
      <c r="G33" s="5">
        <v>536806049760</v>
      </c>
      <c r="I33" s="5">
        <v>161973</v>
      </c>
      <c r="K33" s="5">
        <v>132629575212</v>
      </c>
      <c r="M33" s="5">
        <v>0</v>
      </c>
      <c r="O33" s="5">
        <v>0</v>
      </c>
      <c r="Q33" s="5">
        <v>850361</v>
      </c>
      <c r="S33" s="5">
        <v>779980</v>
      </c>
      <c r="U33" s="5">
        <v>671687778625</v>
      </c>
      <c r="W33" s="5">
        <v>663112851008</v>
      </c>
      <c r="Y33" s="25">
        <v>1.878798778275207E-3</v>
      </c>
    </row>
    <row r="34" spans="1:25" s="5" customFormat="1" ht="21" x14ac:dyDescent="0.25">
      <c r="A34" s="7" t="s">
        <v>65</v>
      </c>
      <c r="C34" s="5">
        <v>218460</v>
      </c>
      <c r="E34" s="5">
        <v>174226795806</v>
      </c>
      <c r="G34" s="5">
        <v>173679653689</v>
      </c>
      <c r="I34" s="5">
        <v>0</v>
      </c>
      <c r="K34" s="5">
        <v>0</v>
      </c>
      <c r="M34" s="5">
        <v>0</v>
      </c>
      <c r="O34" s="5">
        <v>0</v>
      </c>
      <c r="Q34" s="5">
        <v>218460</v>
      </c>
      <c r="S34" s="5">
        <v>795200</v>
      </c>
      <c r="U34" s="5">
        <v>174226795806</v>
      </c>
      <c r="W34" s="5">
        <v>173679653689</v>
      </c>
      <c r="Y34" s="25">
        <v>4.9208686072986019E-4</v>
      </c>
    </row>
    <row r="35" spans="1:25" s="5" customFormat="1" ht="21" x14ac:dyDescent="0.25">
      <c r="A35" s="7" t="s">
        <v>66</v>
      </c>
      <c r="C35" s="5">
        <v>1000000</v>
      </c>
      <c r="E35" s="5">
        <v>1000000000000</v>
      </c>
      <c r="G35" s="5">
        <v>999771250000</v>
      </c>
      <c r="I35" s="5">
        <v>0</v>
      </c>
      <c r="K35" s="5">
        <v>0</v>
      </c>
      <c r="M35" s="5">
        <v>0</v>
      </c>
      <c r="O35" s="5">
        <v>0</v>
      </c>
      <c r="Q35" s="5">
        <v>1000000</v>
      </c>
      <c r="S35" s="5">
        <v>1000000</v>
      </c>
      <c r="U35" s="5">
        <v>1000000000000</v>
      </c>
      <c r="W35" s="5">
        <v>999771250000</v>
      </c>
      <c r="Y35" s="25">
        <v>2.8326535976483666E-3</v>
      </c>
    </row>
    <row r="36" spans="1:25" s="5" customFormat="1" ht="21" x14ac:dyDescent="0.25">
      <c r="A36" s="7" t="s">
        <v>67</v>
      </c>
      <c r="C36" s="5">
        <v>500000</v>
      </c>
      <c r="E36" s="5">
        <v>432000000000</v>
      </c>
      <c r="G36" s="5">
        <v>431901180000</v>
      </c>
      <c r="I36" s="5">
        <v>0</v>
      </c>
      <c r="K36" s="5">
        <v>0</v>
      </c>
      <c r="M36" s="5">
        <v>0</v>
      </c>
      <c r="O36" s="5">
        <v>0</v>
      </c>
      <c r="Q36" s="5">
        <v>500000</v>
      </c>
      <c r="S36" s="5">
        <v>874175</v>
      </c>
      <c r="U36" s="5">
        <v>432000000000</v>
      </c>
      <c r="W36" s="5">
        <v>436987516234</v>
      </c>
      <c r="Y36" s="25">
        <v>1.2381174793610679E-3</v>
      </c>
    </row>
    <row r="37" spans="1:25" s="5" customFormat="1" ht="21" x14ac:dyDescent="0.25">
      <c r="A37" s="7" t="s">
        <v>68</v>
      </c>
      <c r="C37" s="5">
        <v>2495000</v>
      </c>
      <c r="E37" s="5">
        <v>2495000000000</v>
      </c>
      <c r="G37" s="5">
        <v>2494429268750</v>
      </c>
      <c r="I37" s="5">
        <v>0</v>
      </c>
      <c r="K37" s="5">
        <v>0</v>
      </c>
      <c r="M37" s="5">
        <v>0</v>
      </c>
      <c r="O37" s="5">
        <v>0</v>
      </c>
      <c r="Q37" s="5">
        <v>2495000</v>
      </c>
      <c r="S37" s="5">
        <v>1000000</v>
      </c>
      <c r="U37" s="5">
        <v>2495000000000</v>
      </c>
      <c r="W37" s="5">
        <v>2494429268750</v>
      </c>
      <c r="Y37" s="25">
        <v>7.067470726132675E-3</v>
      </c>
    </row>
    <row r="38" spans="1:25" s="5" customFormat="1" ht="21" x14ac:dyDescent="0.25">
      <c r="A38" s="7" t="s">
        <v>69</v>
      </c>
      <c r="C38" s="5">
        <v>2400000</v>
      </c>
      <c r="E38" s="5">
        <v>2400000000000</v>
      </c>
      <c r="G38" s="5">
        <v>2399451000000</v>
      </c>
      <c r="I38" s="5">
        <v>0</v>
      </c>
      <c r="K38" s="5">
        <v>0</v>
      </c>
      <c r="M38" s="5">
        <v>0</v>
      </c>
      <c r="O38" s="5">
        <v>0</v>
      </c>
      <c r="Q38" s="5">
        <v>2400000</v>
      </c>
      <c r="S38" s="5">
        <v>1000000</v>
      </c>
      <c r="U38" s="5">
        <v>2400000000000</v>
      </c>
      <c r="W38" s="5">
        <v>2399451000000</v>
      </c>
      <c r="Y38" s="25">
        <v>6.7983686343560798E-3</v>
      </c>
    </row>
    <row r="39" spans="1:25" s="5" customFormat="1" ht="21" x14ac:dyDescent="0.25">
      <c r="A39" s="7" t="s">
        <v>70</v>
      </c>
      <c r="C39" s="5">
        <v>130571</v>
      </c>
      <c r="E39" s="5">
        <v>120516967512</v>
      </c>
      <c r="G39" s="5">
        <v>126314601656</v>
      </c>
      <c r="I39" s="5">
        <v>0</v>
      </c>
      <c r="K39" s="5">
        <v>0</v>
      </c>
      <c r="M39" s="5">
        <v>130571</v>
      </c>
      <c r="O39" s="5">
        <v>130571000000</v>
      </c>
      <c r="Q39" s="5">
        <v>0</v>
      </c>
      <c r="S39" s="5">
        <v>0</v>
      </c>
      <c r="U39" s="5">
        <v>0</v>
      </c>
      <c r="W39" s="5">
        <v>0</v>
      </c>
      <c r="Y39" s="25">
        <v>0</v>
      </c>
    </row>
    <row r="40" spans="1:25" s="5" customFormat="1" ht="21" x14ac:dyDescent="0.25">
      <c r="A40" s="7" t="s">
        <v>71</v>
      </c>
      <c r="C40" s="5">
        <v>15325000</v>
      </c>
      <c r="E40" s="5">
        <v>14490261000000</v>
      </c>
      <c r="G40" s="5">
        <v>15389858914290</v>
      </c>
      <c r="I40" s="5">
        <v>0</v>
      </c>
      <c r="K40" s="5">
        <v>0</v>
      </c>
      <c r="M40" s="5">
        <v>15325000</v>
      </c>
      <c r="O40" s="5">
        <v>15008886000000</v>
      </c>
      <c r="Q40" s="5">
        <v>0</v>
      </c>
      <c r="S40" s="5">
        <v>0</v>
      </c>
      <c r="U40" s="5">
        <v>0</v>
      </c>
      <c r="W40" s="5">
        <v>0</v>
      </c>
      <c r="Y40" s="25">
        <v>0</v>
      </c>
    </row>
    <row r="41" spans="1:25" s="5" customFormat="1" ht="21" x14ac:dyDescent="0.25">
      <c r="A41" s="7" t="s">
        <v>72</v>
      </c>
      <c r="C41" s="5">
        <v>10479000</v>
      </c>
      <c r="E41" s="5">
        <v>10051409767629</v>
      </c>
      <c r="G41" s="5">
        <v>10178218800736</v>
      </c>
      <c r="I41" s="5">
        <v>0</v>
      </c>
      <c r="K41" s="5">
        <v>0</v>
      </c>
      <c r="M41" s="5">
        <v>300000</v>
      </c>
      <c r="O41" s="5">
        <v>289408323000</v>
      </c>
      <c r="Q41" s="5">
        <v>10179000</v>
      </c>
      <c r="S41" s="5">
        <v>904246</v>
      </c>
      <c r="U41" s="5">
        <v>9763651114104</v>
      </c>
      <c r="W41" s="5">
        <v>9202214545792</v>
      </c>
      <c r="Y41" s="25">
        <v>2.6072650258216406E-2</v>
      </c>
    </row>
    <row r="42" spans="1:25" s="5" customFormat="1" ht="21" x14ac:dyDescent="0.25">
      <c r="A42" s="7" t="s">
        <v>73</v>
      </c>
      <c r="C42" s="5">
        <v>1000000</v>
      </c>
      <c r="E42" s="5">
        <v>904111250000</v>
      </c>
      <c r="G42" s="5">
        <v>969334214065</v>
      </c>
      <c r="I42" s="5">
        <v>6340000</v>
      </c>
      <c r="K42" s="5">
        <v>5937454519995</v>
      </c>
      <c r="M42" s="5">
        <v>0</v>
      </c>
      <c r="O42" s="5">
        <v>0</v>
      </c>
      <c r="Q42" s="5">
        <v>7340000</v>
      </c>
      <c r="S42" s="5">
        <v>926073</v>
      </c>
      <c r="U42" s="5">
        <v>6841565769995</v>
      </c>
      <c r="W42" s="5">
        <v>6795820920281</v>
      </c>
      <c r="Y42" s="25">
        <v>1.925461107109052E-2</v>
      </c>
    </row>
    <row r="43" spans="1:25" s="5" customFormat="1" ht="21" x14ac:dyDescent="0.25">
      <c r="A43" s="7" t="s">
        <v>74</v>
      </c>
      <c r="C43" s="5">
        <v>3000000</v>
      </c>
      <c r="E43" s="5">
        <v>2792190000000</v>
      </c>
      <c r="G43" s="5">
        <v>2835794163663</v>
      </c>
      <c r="I43" s="5">
        <v>0</v>
      </c>
      <c r="K43" s="5">
        <v>0</v>
      </c>
      <c r="M43" s="5">
        <v>0</v>
      </c>
      <c r="O43" s="5">
        <v>0</v>
      </c>
      <c r="Q43" s="5">
        <v>3000000</v>
      </c>
      <c r="S43" s="5">
        <v>866234</v>
      </c>
      <c r="U43" s="5">
        <v>2792190000000</v>
      </c>
      <c r="W43" s="5">
        <v>2598107546917</v>
      </c>
      <c r="Y43" s="25">
        <v>7.3612225695145889E-3</v>
      </c>
    </row>
    <row r="44" spans="1:25" s="5" customFormat="1" ht="21" x14ac:dyDescent="0.25">
      <c r="A44" s="7" t="s">
        <v>75</v>
      </c>
      <c r="C44" s="5">
        <v>2098065</v>
      </c>
      <c r="E44" s="5">
        <v>1991827167062</v>
      </c>
      <c r="G44" s="5">
        <v>1990641790543</v>
      </c>
      <c r="I44" s="5">
        <v>0</v>
      </c>
      <c r="K44" s="5">
        <v>0</v>
      </c>
      <c r="M44" s="5">
        <v>0</v>
      </c>
      <c r="O44" s="5">
        <v>0</v>
      </c>
      <c r="Q44" s="5">
        <v>2098065</v>
      </c>
      <c r="S44" s="5">
        <v>863838</v>
      </c>
      <c r="U44" s="5">
        <v>1991827167062</v>
      </c>
      <c r="W44" s="5">
        <v>1811973689652</v>
      </c>
      <c r="Y44" s="25">
        <v>5.1338681631792503E-3</v>
      </c>
    </row>
    <row r="45" spans="1:25" s="5" customFormat="1" ht="21" x14ac:dyDescent="0.25">
      <c r="A45" s="7" t="s">
        <v>76</v>
      </c>
      <c r="C45" s="5">
        <v>7793740</v>
      </c>
      <c r="E45" s="5">
        <v>7408359985600</v>
      </c>
      <c r="G45" s="5">
        <v>7414904373939</v>
      </c>
      <c r="I45" s="5">
        <v>0</v>
      </c>
      <c r="K45" s="5">
        <v>0</v>
      </c>
      <c r="M45" s="5">
        <v>0</v>
      </c>
      <c r="O45" s="5">
        <v>0</v>
      </c>
      <c r="Q45" s="5">
        <v>7793740</v>
      </c>
      <c r="S45" s="5">
        <v>895825</v>
      </c>
      <c r="U45" s="5">
        <v>7408359985600</v>
      </c>
      <c r="W45" s="5">
        <v>6980230042542</v>
      </c>
      <c r="Y45" s="25">
        <v>1.9777097753530929E-2</v>
      </c>
    </row>
    <row r="46" spans="1:25" s="5" customFormat="1" ht="21" x14ac:dyDescent="0.25">
      <c r="A46" s="7" t="s">
        <v>77</v>
      </c>
      <c r="C46" s="5">
        <v>6048600</v>
      </c>
      <c r="E46" s="5">
        <v>5827402698000</v>
      </c>
      <c r="G46" s="5">
        <v>6020003909027</v>
      </c>
      <c r="I46" s="5">
        <v>0</v>
      </c>
      <c r="K46" s="5">
        <v>0</v>
      </c>
      <c r="M46" s="5">
        <v>0</v>
      </c>
      <c r="O46" s="5">
        <v>0</v>
      </c>
      <c r="Q46" s="5">
        <v>6048600</v>
      </c>
      <c r="S46" s="5">
        <v>941026</v>
      </c>
      <c r="U46" s="5">
        <v>5827402698000</v>
      </c>
      <c r="W46" s="5">
        <v>5690587843793</v>
      </c>
      <c r="Y46" s="25">
        <v>1.6123152299542823E-2</v>
      </c>
    </row>
    <row r="47" spans="1:25" s="5" customFormat="1" ht="21" x14ac:dyDescent="0.25">
      <c r="A47" s="7" t="s">
        <v>78</v>
      </c>
      <c r="C47" s="5">
        <v>15171600</v>
      </c>
      <c r="E47" s="5">
        <v>14608581924000</v>
      </c>
      <c r="G47" s="5">
        <v>15072812970743</v>
      </c>
      <c r="I47" s="5">
        <v>0</v>
      </c>
      <c r="K47" s="5">
        <v>0</v>
      </c>
      <c r="M47" s="5">
        <v>0</v>
      </c>
      <c r="O47" s="5">
        <v>0</v>
      </c>
      <c r="Q47" s="5">
        <v>15171600</v>
      </c>
      <c r="S47" s="5">
        <v>925041</v>
      </c>
      <c r="U47" s="5">
        <v>14608581924000</v>
      </c>
      <c r="W47" s="5">
        <v>14031141677571</v>
      </c>
      <c r="Y47" s="25">
        <v>3.9754457784303587E-2</v>
      </c>
    </row>
    <row r="48" spans="1:25" s="5" customFormat="1" ht="21" x14ac:dyDescent="0.25">
      <c r="A48" s="7" t="s">
        <v>79</v>
      </c>
      <c r="C48" s="5">
        <v>267211</v>
      </c>
      <c r="E48" s="5">
        <v>246825472810</v>
      </c>
      <c r="G48" s="5">
        <v>233546695545</v>
      </c>
      <c r="I48" s="5">
        <v>0</v>
      </c>
      <c r="K48" s="5">
        <v>0</v>
      </c>
      <c r="M48" s="5">
        <v>0</v>
      </c>
      <c r="O48" s="5">
        <v>0</v>
      </c>
      <c r="Q48" s="5">
        <v>267211</v>
      </c>
      <c r="S48" s="5">
        <v>843495</v>
      </c>
      <c r="U48" s="5">
        <v>246825472810</v>
      </c>
      <c r="W48" s="5">
        <v>225339584221</v>
      </c>
      <c r="Y48" s="25">
        <v>6.3845503052443521E-4</v>
      </c>
    </row>
    <row r="49" spans="1:25" s="5" customFormat="1" ht="21" x14ac:dyDescent="0.25">
      <c r="A49" s="7" t="s">
        <v>80</v>
      </c>
      <c r="C49" s="5">
        <v>8733899</v>
      </c>
      <c r="E49" s="5">
        <v>8295145940800</v>
      </c>
      <c r="G49" s="5">
        <v>8250127208175</v>
      </c>
      <c r="I49" s="5">
        <v>0</v>
      </c>
      <c r="K49" s="5">
        <v>0</v>
      </c>
      <c r="M49" s="5">
        <v>0</v>
      </c>
      <c r="O49" s="5">
        <v>0</v>
      </c>
      <c r="Q49" s="5">
        <v>8733899</v>
      </c>
      <c r="S49" s="5">
        <v>880594</v>
      </c>
      <c r="U49" s="5">
        <v>8295145940800</v>
      </c>
      <c r="W49" s="5">
        <v>7689259735396</v>
      </c>
      <c r="Y49" s="25">
        <v>2.178599279857488E-2</v>
      </c>
    </row>
    <row r="50" spans="1:25" s="5" customFormat="1" ht="21" x14ac:dyDescent="0.25">
      <c r="A50" s="7" t="s">
        <v>81</v>
      </c>
      <c r="C50" s="5">
        <v>4920074</v>
      </c>
      <c r="E50" s="5">
        <v>4732127173200</v>
      </c>
      <c r="G50" s="5">
        <v>3862018980719</v>
      </c>
      <c r="I50" s="5">
        <v>0</v>
      </c>
      <c r="K50" s="5">
        <v>0</v>
      </c>
      <c r="M50" s="5">
        <v>0</v>
      </c>
      <c r="O50" s="5">
        <v>0</v>
      </c>
      <c r="Q50" s="5">
        <v>4920074</v>
      </c>
      <c r="S50" s="5">
        <v>831975</v>
      </c>
      <c r="U50" s="5">
        <v>4732127173200</v>
      </c>
      <c r="W50" s="5">
        <v>4092442205802</v>
      </c>
      <c r="Y50" s="25">
        <v>1.1595123521938696E-2</v>
      </c>
    </row>
    <row r="51" spans="1:25" s="5" customFormat="1" ht="21" x14ac:dyDescent="0.25">
      <c r="A51" s="7" t="s">
        <v>82</v>
      </c>
      <c r="C51" s="5">
        <v>1919665</v>
      </c>
      <c r="E51" s="5">
        <v>1823873716500</v>
      </c>
      <c r="G51" s="5">
        <v>1427825363952</v>
      </c>
      <c r="I51" s="5">
        <v>0</v>
      </c>
      <c r="K51" s="5">
        <v>0</v>
      </c>
      <c r="M51" s="5">
        <v>0</v>
      </c>
      <c r="O51" s="5">
        <v>0</v>
      </c>
      <c r="Q51" s="5">
        <v>1919665</v>
      </c>
      <c r="S51" s="5">
        <v>771960</v>
      </c>
      <c r="U51" s="5">
        <v>1823873716500</v>
      </c>
      <c r="W51" s="5">
        <v>1481565607724</v>
      </c>
      <c r="Y51" s="25">
        <v>4.1977223778654135E-3</v>
      </c>
    </row>
    <row r="52" spans="1:25" s="5" customFormat="1" ht="21" x14ac:dyDescent="0.25">
      <c r="A52" s="7" t="s">
        <v>83</v>
      </c>
      <c r="C52" s="5">
        <v>44730080</v>
      </c>
      <c r="E52" s="5">
        <v>43500002800000</v>
      </c>
      <c r="G52" s="5">
        <v>38531023510434</v>
      </c>
      <c r="I52" s="5">
        <v>0</v>
      </c>
      <c r="K52" s="5">
        <v>0</v>
      </c>
      <c r="M52" s="5">
        <v>44569000</v>
      </c>
      <c r="O52" s="5">
        <v>37662201726825</v>
      </c>
      <c r="Q52" s="5">
        <v>161080</v>
      </c>
      <c r="S52" s="5">
        <v>839280</v>
      </c>
      <c r="U52" s="5">
        <v>156650300000</v>
      </c>
      <c r="W52" s="5">
        <v>135160297407</v>
      </c>
      <c r="Y52" s="25">
        <v>3.8294990249935844E-4</v>
      </c>
    </row>
    <row r="53" spans="1:25" s="5" customFormat="1" ht="21" x14ac:dyDescent="0.25">
      <c r="A53" s="7" t="s">
        <v>84</v>
      </c>
      <c r="C53" s="5">
        <v>1995000</v>
      </c>
      <c r="E53" s="5">
        <v>1995000000000</v>
      </c>
      <c r="G53" s="5">
        <v>1994543643750</v>
      </c>
      <c r="I53" s="5">
        <v>0</v>
      </c>
      <c r="K53" s="5">
        <v>0</v>
      </c>
      <c r="M53" s="5">
        <v>0</v>
      </c>
      <c r="O53" s="5">
        <v>0</v>
      </c>
      <c r="Q53" s="5">
        <v>1995000</v>
      </c>
      <c r="S53" s="5">
        <v>1000000</v>
      </c>
      <c r="U53" s="5">
        <v>1995000000000</v>
      </c>
      <c r="W53" s="5">
        <v>1994543643750</v>
      </c>
      <c r="Y53" s="25">
        <v>5.6511439273084912E-3</v>
      </c>
    </row>
    <row r="54" spans="1:25" s="5" customFormat="1" ht="21" x14ac:dyDescent="0.25">
      <c r="A54" s="7" t="s">
        <v>85</v>
      </c>
      <c r="C54" s="5">
        <v>450000</v>
      </c>
      <c r="E54" s="5">
        <v>450000000000</v>
      </c>
      <c r="G54" s="5">
        <v>449897062500</v>
      </c>
      <c r="I54" s="5">
        <v>0</v>
      </c>
      <c r="K54" s="5">
        <v>0</v>
      </c>
      <c r="M54" s="5">
        <v>0</v>
      </c>
      <c r="O54" s="5">
        <v>0</v>
      </c>
      <c r="Q54" s="5">
        <v>450000</v>
      </c>
      <c r="S54" s="5">
        <v>1000000</v>
      </c>
      <c r="U54" s="5">
        <v>450000000000</v>
      </c>
      <c r="W54" s="5">
        <v>449897062500</v>
      </c>
      <c r="Y54" s="25">
        <v>1.2746941189417649E-3</v>
      </c>
    </row>
    <row r="55" spans="1:25" s="5" customFormat="1" ht="21" x14ac:dyDescent="0.25">
      <c r="A55" s="7" t="s">
        <v>86</v>
      </c>
      <c r="C55" s="5">
        <v>995000</v>
      </c>
      <c r="E55" s="5">
        <v>995075</v>
      </c>
      <c r="G55" s="5">
        <v>994772393750</v>
      </c>
      <c r="I55" s="5">
        <v>0</v>
      </c>
      <c r="K55" s="5">
        <v>0</v>
      </c>
      <c r="M55" s="5">
        <v>0</v>
      </c>
      <c r="O55" s="5">
        <v>0</v>
      </c>
      <c r="Q55" s="5">
        <v>995000</v>
      </c>
      <c r="S55" s="5">
        <v>1000000</v>
      </c>
      <c r="U55" s="5">
        <v>995075</v>
      </c>
      <c r="W55" s="5">
        <v>994772393750</v>
      </c>
      <c r="Y55" s="25">
        <v>2.8184903296601246E-3</v>
      </c>
    </row>
    <row r="56" spans="1:25" s="5" customFormat="1" ht="21" x14ac:dyDescent="0.25">
      <c r="A56" s="7" t="s">
        <v>87</v>
      </c>
      <c r="C56" s="5">
        <v>0</v>
      </c>
      <c r="E56" s="5">
        <v>0</v>
      </c>
      <c r="G56" s="5">
        <v>0</v>
      </c>
      <c r="I56" s="5">
        <v>2030000</v>
      </c>
      <c r="K56" s="5">
        <v>1509570592419</v>
      </c>
      <c r="M56" s="5">
        <v>0</v>
      </c>
      <c r="O56" s="5">
        <v>0</v>
      </c>
      <c r="Q56" s="5">
        <v>2030000</v>
      </c>
      <c r="S56" s="5">
        <v>743400</v>
      </c>
      <c r="U56" s="5">
        <v>1509570592419</v>
      </c>
      <c r="W56" s="5">
        <v>1508756792917</v>
      </c>
      <c r="Y56" s="25">
        <v>4.274763209516929E-3</v>
      </c>
    </row>
    <row r="57" spans="1:25" s="5" customFormat="1" ht="21" x14ac:dyDescent="0.25">
      <c r="A57" s="7" t="s">
        <v>88</v>
      </c>
      <c r="C57" s="5">
        <v>0</v>
      </c>
      <c r="E57" s="5">
        <v>0</v>
      </c>
      <c r="G57" s="5">
        <v>0</v>
      </c>
      <c r="I57" s="5">
        <v>5000000</v>
      </c>
      <c r="K57" s="5">
        <v>3863035517322</v>
      </c>
      <c r="M57" s="5">
        <v>0</v>
      </c>
      <c r="O57" s="5">
        <v>0</v>
      </c>
      <c r="Q57" s="5">
        <v>5000000</v>
      </c>
      <c r="S57" s="5">
        <v>772600</v>
      </c>
      <c r="U57" s="5">
        <v>3863035517322</v>
      </c>
      <c r="W57" s="5">
        <v>3862116338750</v>
      </c>
      <c r="Y57" s="25">
        <v>1.094254084771564E-2</v>
      </c>
    </row>
    <row r="58" spans="1:25" s="5" customFormat="1" ht="21" x14ac:dyDescent="0.25">
      <c r="A58" s="7" t="s">
        <v>89</v>
      </c>
      <c r="C58" s="5">
        <v>0</v>
      </c>
      <c r="E58" s="5">
        <v>0</v>
      </c>
      <c r="G58" s="5">
        <v>0</v>
      </c>
      <c r="I58" s="5">
        <v>5635032</v>
      </c>
      <c r="K58" s="5">
        <v>5044142544480</v>
      </c>
      <c r="M58" s="5">
        <v>0</v>
      </c>
      <c r="O58" s="5">
        <v>0</v>
      </c>
      <c r="Q58" s="5">
        <v>5635032</v>
      </c>
      <c r="S58" s="5">
        <v>886224</v>
      </c>
      <c r="U58" s="5">
        <v>5044142544480</v>
      </c>
      <c r="W58" s="5">
        <v>4992758244405</v>
      </c>
      <c r="Y58" s="25">
        <v>1.4145990498528905E-2</v>
      </c>
    </row>
    <row r="59" spans="1:25" s="5" customFormat="1" ht="21" x14ac:dyDescent="0.25">
      <c r="A59" s="7" t="s">
        <v>90</v>
      </c>
      <c r="C59" s="5">
        <v>0</v>
      </c>
      <c r="E59" s="5">
        <v>0</v>
      </c>
      <c r="G59" s="5">
        <v>0</v>
      </c>
      <c r="I59" s="5">
        <v>22000000</v>
      </c>
      <c r="K59" s="5">
        <v>19603320000000</v>
      </c>
      <c r="M59" s="5">
        <v>0</v>
      </c>
      <c r="O59" s="5">
        <v>0</v>
      </c>
      <c r="Q59" s="5">
        <v>22000000</v>
      </c>
      <c r="S59" s="5">
        <v>886809</v>
      </c>
      <c r="U59" s="5">
        <v>19603320000000</v>
      </c>
      <c r="W59" s="5">
        <v>19505335133707</v>
      </c>
      <c r="Y59" s="25">
        <v>5.5264499494091492E-2</v>
      </c>
    </row>
    <row r="60" spans="1:25" s="5" customFormat="1" ht="21" x14ac:dyDescent="0.25">
      <c r="A60" s="7" t="s">
        <v>91</v>
      </c>
      <c r="C60" s="5">
        <v>0</v>
      </c>
      <c r="E60" s="5">
        <v>0</v>
      </c>
      <c r="G60" s="5">
        <v>0</v>
      </c>
      <c r="I60" s="5">
        <v>2600000</v>
      </c>
      <c r="K60" s="5">
        <v>1994951250000</v>
      </c>
      <c r="M60" s="5">
        <v>0</v>
      </c>
      <c r="O60" s="5">
        <v>0</v>
      </c>
      <c r="Q60" s="5">
        <v>2600000</v>
      </c>
      <c r="S60" s="5">
        <v>767250</v>
      </c>
      <c r="U60" s="5">
        <v>1994951250000</v>
      </c>
      <c r="W60" s="5">
        <v>1994393678062</v>
      </c>
      <c r="Y60" s="25">
        <v>5.6507190292674273E-3</v>
      </c>
    </row>
    <row r="61" spans="1:25" s="5" customFormat="1" ht="21" x14ac:dyDescent="0.25">
      <c r="A61" s="7" t="s">
        <v>92</v>
      </c>
      <c r="C61" s="5">
        <v>0</v>
      </c>
      <c r="E61" s="5">
        <v>0</v>
      </c>
      <c r="G61" s="5">
        <v>0</v>
      </c>
      <c r="I61" s="5">
        <v>10000000</v>
      </c>
      <c r="K61" s="5">
        <v>9475537500000</v>
      </c>
      <c r="M61" s="5">
        <v>0</v>
      </c>
      <c r="O61" s="5">
        <v>0</v>
      </c>
      <c r="Q61" s="5">
        <v>10000000</v>
      </c>
      <c r="S61" s="5">
        <v>906000</v>
      </c>
      <c r="U61" s="5">
        <v>9475537500000</v>
      </c>
      <c r="W61" s="5">
        <v>9057927525000</v>
      </c>
      <c r="Y61" s="25">
        <v>2.56638415946942E-2</v>
      </c>
    </row>
    <row r="62" spans="1:25" s="5" customFormat="1" ht="21" x14ac:dyDescent="0.25">
      <c r="A62" s="7" t="s">
        <v>93</v>
      </c>
      <c r="C62" s="5">
        <v>0</v>
      </c>
      <c r="E62" s="5">
        <v>0</v>
      </c>
      <c r="G62" s="5">
        <v>0</v>
      </c>
      <c r="I62" s="5">
        <v>6420000</v>
      </c>
      <c r="K62" s="5">
        <v>5749410002140</v>
      </c>
      <c r="M62" s="5">
        <v>0</v>
      </c>
      <c r="O62" s="5">
        <v>0</v>
      </c>
      <c r="Q62" s="5">
        <v>6420000</v>
      </c>
      <c r="S62" s="5">
        <v>893522</v>
      </c>
      <c r="U62" s="5">
        <v>5749410002140</v>
      </c>
      <c r="W62" s="5">
        <v>5735099035928</v>
      </c>
      <c r="Y62" s="25">
        <v>1.6249265936574119E-2</v>
      </c>
    </row>
    <row r="63" spans="1:25" s="5" customFormat="1" ht="21" x14ac:dyDescent="0.25">
      <c r="A63" s="7" t="s">
        <v>94</v>
      </c>
      <c r="C63" s="5">
        <v>15000000</v>
      </c>
      <c r="E63" s="5">
        <v>15000000000000</v>
      </c>
      <c r="G63" s="5">
        <v>15000000000000</v>
      </c>
      <c r="I63" s="5">
        <v>0</v>
      </c>
      <c r="K63" s="5">
        <v>0</v>
      </c>
      <c r="M63" s="5">
        <v>0</v>
      </c>
      <c r="O63" s="5">
        <v>0</v>
      </c>
      <c r="Q63" s="5">
        <v>15000000</v>
      </c>
      <c r="S63" s="5">
        <v>1000000</v>
      </c>
      <c r="U63" s="5">
        <v>15000000000000</v>
      </c>
      <c r="W63" s="5">
        <v>15000000000000</v>
      </c>
      <c r="Y63" s="25">
        <v>4.2499525731236519E-2</v>
      </c>
    </row>
    <row r="64" spans="1:25" s="5" customFormat="1" ht="21.75" thickBot="1" x14ac:dyDescent="0.3">
      <c r="A64" s="7" t="s">
        <v>95</v>
      </c>
      <c r="C64" s="5">
        <v>5000000</v>
      </c>
      <c r="E64" s="5">
        <v>5000000000000</v>
      </c>
      <c r="G64" s="5">
        <v>5000000000000</v>
      </c>
      <c r="I64" s="5">
        <v>0</v>
      </c>
      <c r="K64" s="5">
        <v>0</v>
      </c>
      <c r="M64" s="5">
        <v>0</v>
      </c>
      <c r="O64" s="5">
        <v>0</v>
      </c>
      <c r="Q64" s="5">
        <v>5000000</v>
      </c>
      <c r="S64" s="5">
        <v>1000000</v>
      </c>
      <c r="U64" s="5">
        <v>5000000000000</v>
      </c>
      <c r="W64" s="5">
        <v>5000000000000</v>
      </c>
      <c r="Y64" s="25">
        <v>1.4166508577078839E-2</v>
      </c>
    </row>
    <row r="65" spans="1:25" s="5" customFormat="1" ht="21.75" thickBot="1" x14ac:dyDescent="0.3">
      <c r="A65" s="7" t="s">
        <v>26</v>
      </c>
      <c r="B65" s="7"/>
      <c r="C65" s="7" t="s">
        <v>26</v>
      </c>
      <c r="D65" s="7"/>
      <c r="E65" s="6">
        <f>SUM(E9:E64)</f>
        <v>180926456608514</v>
      </c>
      <c r="F65" s="7"/>
      <c r="G65" s="6">
        <f>SUM(G9:G64)</f>
        <v>182393212321597</v>
      </c>
      <c r="I65" s="5" t="s">
        <v>26</v>
      </c>
      <c r="K65" s="6">
        <f>SUM(K9:K64)</f>
        <v>53310051501568</v>
      </c>
      <c r="L65" s="7"/>
      <c r="M65" s="7" t="s">
        <v>26</v>
      </c>
      <c r="N65" s="7"/>
      <c r="O65" s="6">
        <f>SUM(O9:O64)</f>
        <v>53091067049825</v>
      </c>
      <c r="Q65" s="5" t="s">
        <v>26</v>
      </c>
      <c r="S65" s="5" t="s">
        <v>26</v>
      </c>
      <c r="U65" s="6">
        <f>SUM(U9:U64)</f>
        <v>175994618989045</v>
      </c>
      <c r="V65" s="7"/>
      <c r="W65" s="6">
        <f>SUM(W9:W64)</f>
        <v>177935605049016</v>
      </c>
      <c r="X65" s="7"/>
      <c r="Y65" s="28">
        <f>SUM(Y9:Y64)</f>
        <v>0.5041452550189196</v>
      </c>
    </row>
    <row r="66" spans="1:25" s="5" customFormat="1" ht="21" x14ac:dyDescent="0.25">
      <c r="A66" s="7"/>
      <c r="B66" s="7"/>
      <c r="C66" s="7"/>
      <c r="D66" s="7"/>
      <c r="E66" s="7"/>
      <c r="F66" s="7"/>
      <c r="G66" s="7"/>
    </row>
  </sheetData>
  <mergeCells count="22">
    <mergeCell ref="K8"/>
    <mergeCell ref="I7:K7"/>
    <mergeCell ref="A6:B6"/>
    <mergeCell ref="C7:C8"/>
    <mergeCell ref="E7:E8"/>
    <mergeCell ref="A7:A8"/>
    <mergeCell ref="A2:Y2"/>
    <mergeCell ref="A3:Y3"/>
    <mergeCell ref="A4:Y4"/>
    <mergeCell ref="S7:S8"/>
    <mergeCell ref="U7:U8"/>
    <mergeCell ref="W7:W8"/>
    <mergeCell ref="Y7:Y8"/>
    <mergeCell ref="Q6:Y6"/>
    <mergeCell ref="M8"/>
    <mergeCell ref="O8"/>
    <mergeCell ref="M7:O7"/>
    <mergeCell ref="I6:O6"/>
    <mergeCell ref="Q7:Q8"/>
    <mergeCell ref="G7:G8"/>
    <mergeCell ref="C6:G6"/>
    <mergeCell ref="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0"/>
  <sheetViews>
    <sheetView rightToLeft="1" workbookViewId="0">
      <selection activeCell="O21" sqref="B20:O21"/>
    </sheetView>
  </sheetViews>
  <sheetFormatPr defaultRowHeight="18.75" x14ac:dyDescent="0.25"/>
  <cols>
    <col min="1" max="1" width="33.42578125" style="5" bestFit="1" customWidth="1"/>
    <col min="2" max="2" width="1" style="5" customWidth="1"/>
    <col min="3" max="3" width="18" style="5" customWidth="1"/>
    <col min="4" max="4" width="1" style="5" customWidth="1"/>
    <col min="5" max="5" width="22" style="5" customWidth="1"/>
    <col min="6" max="6" width="1" style="5" customWidth="1"/>
    <col min="7" max="7" width="21" style="5" customWidth="1"/>
    <col min="8" max="8" width="1" style="5" customWidth="1"/>
    <col min="9" max="9" width="16" style="5" customWidth="1"/>
    <col min="10" max="10" width="1" style="5" customWidth="1"/>
    <col min="11" max="11" width="28" style="5" customWidth="1"/>
    <col min="12" max="12" width="1" style="5" customWidth="1"/>
    <col min="13" max="13" width="18.7109375" style="5" bestFit="1" customWidth="1"/>
    <col min="14" max="14" width="1" style="5" customWidth="1"/>
    <col min="15" max="15" width="9.140625" style="5" customWidth="1"/>
    <col min="16" max="16" width="9.140625" style="5"/>
    <col min="17" max="17" width="10.5703125" style="5" bestFit="1" customWidth="1"/>
    <col min="18" max="16384" width="9.140625" style="5"/>
  </cols>
  <sheetData>
    <row r="2" spans="1:17" ht="26.25" x14ac:dyDescent="0.25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  <c r="M2" s="9" t="s">
        <v>0</v>
      </c>
    </row>
    <row r="3" spans="1:17" ht="26.25" x14ac:dyDescent="0.25">
      <c r="A3" s="9" t="s">
        <v>1</v>
      </c>
      <c r="B3" s="9" t="s">
        <v>1</v>
      </c>
      <c r="C3" s="9" t="s">
        <v>1</v>
      </c>
      <c r="D3" s="9" t="s">
        <v>1</v>
      </c>
      <c r="E3" s="9" t="s">
        <v>1</v>
      </c>
      <c r="F3" s="9" t="s">
        <v>1</v>
      </c>
      <c r="G3" s="9" t="s">
        <v>1</v>
      </c>
      <c r="H3" s="9" t="s">
        <v>1</v>
      </c>
      <c r="I3" s="9" t="s">
        <v>1</v>
      </c>
      <c r="J3" s="9" t="s">
        <v>1</v>
      </c>
      <c r="K3" s="9" t="s">
        <v>1</v>
      </c>
      <c r="L3" s="9" t="s">
        <v>1</v>
      </c>
      <c r="M3" s="9" t="s">
        <v>1</v>
      </c>
    </row>
    <row r="4" spans="1:17" ht="26.25" x14ac:dyDescent="0.25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  <c r="L4" s="9" t="s">
        <v>2</v>
      </c>
      <c r="M4" s="9" t="s">
        <v>2</v>
      </c>
    </row>
    <row r="6" spans="1:17" ht="26.25" x14ac:dyDescent="0.25">
      <c r="A6" s="8" t="s">
        <v>3</v>
      </c>
      <c r="C6" s="8" t="s">
        <v>6</v>
      </c>
      <c r="D6" s="8" t="s">
        <v>6</v>
      </c>
      <c r="E6" s="8" t="s">
        <v>6</v>
      </c>
      <c r="F6" s="8" t="s">
        <v>6</v>
      </c>
      <c r="G6" s="8" t="s">
        <v>6</v>
      </c>
      <c r="H6" s="8" t="s">
        <v>6</v>
      </c>
      <c r="I6" s="8" t="s">
        <v>6</v>
      </c>
      <c r="J6" s="8" t="s">
        <v>6</v>
      </c>
      <c r="K6" s="8" t="s">
        <v>6</v>
      </c>
      <c r="L6" s="8" t="s">
        <v>6</v>
      </c>
      <c r="M6" s="8" t="s">
        <v>6</v>
      </c>
    </row>
    <row r="7" spans="1:17" ht="26.25" x14ac:dyDescent="0.25">
      <c r="A7" s="8" t="s">
        <v>3</v>
      </c>
      <c r="C7" s="8" t="s">
        <v>7</v>
      </c>
      <c r="E7" s="8" t="s">
        <v>96</v>
      </c>
      <c r="G7" s="8" t="s">
        <v>97</v>
      </c>
      <c r="I7" s="8" t="s">
        <v>98</v>
      </c>
      <c r="K7" s="8" t="s">
        <v>99</v>
      </c>
      <c r="M7" s="8" t="s">
        <v>100</v>
      </c>
    </row>
    <row r="8" spans="1:17" ht="21" x14ac:dyDescent="0.25">
      <c r="A8" s="7" t="s">
        <v>54</v>
      </c>
      <c r="C8" s="5">
        <v>2373000</v>
      </c>
      <c r="E8" s="5">
        <v>1000000</v>
      </c>
      <c r="G8" s="5">
        <v>994932</v>
      </c>
      <c r="I8" s="5" t="s">
        <v>101</v>
      </c>
      <c r="K8" s="5">
        <v>2360973636000</v>
      </c>
      <c r="M8" s="5" t="s">
        <v>229</v>
      </c>
      <c r="P8" s="25"/>
      <c r="Q8" s="30"/>
    </row>
    <row r="9" spans="1:17" ht="21" x14ac:dyDescent="0.25">
      <c r="A9" s="7" t="s">
        <v>58</v>
      </c>
      <c r="C9" s="5">
        <v>1000000</v>
      </c>
      <c r="E9" s="5">
        <v>1000000</v>
      </c>
      <c r="G9" s="5">
        <v>994376</v>
      </c>
      <c r="I9" s="5" t="s">
        <v>102</v>
      </c>
      <c r="K9" s="5">
        <v>994376000000</v>
      </c>
      <c r="M9" s="5" t="s">
        <v>229</v>
      </c>
      <c r="P9" s="25"/>
    </row>
    <row r="10" spans="1:17" ht="21" x14ac:dyDescent="0.25">
      <c r="A10" s="7" t="s">
        <v>61</v>
      </c>
      <c r="C10" s="5">
        <v>1000000</v>
      </c>
      <c r="E10" s="5">
        <v>947625</v>
      </c>
      <c r="G10" s="5">
        <v>998668</v>
      </c>
      <c r="I10" s="5" t="s">
        <v>103</v>
      </c>
      <c r="K10" s="5">
        <v>998668000000</v>
      </c>
      <c r="M10" s="5" t="s">
        <v>229</v>
      </c>
      <c r="P10" s="25"/>
    </row>
    <row r="11" spans="1:17" ht="21" x14ac:dyDescent="0.25">
      <c r="A11" s="7" t="s">
        <v>92</v>
      </c>
      <c r="C11" s="5">
        <v>10000000</v>
      </c>
      <c r="E11" s="5">
        <v>951030</v>
      </c>
      <c r="G11" s="5">
        <v>906000</v>
      </c>
      <c r="I11" s="5" t="s">
        <v>104</v>
      </c>
      <c r="K11" s="5">
        <v>9060000000000</v>
      </c>
      <c r="M11" s="5" t="s">
        <v>229</v>
      </c>
      <c r="P11" s="25"/>
    </row>
    <row r="12" spans="1:17" ht="21" x14ac:dyDescent="0.25">
      <c r="A12" s="7" t="s">
        <v>59</v>
      </c>
      <c r="C12" s="5">
        <v>2000000</v>
      </c>
      <c r="E12" s="5">
        <v>999800</v>
      </c>
      <c r="G12" s="5">
        <v>1000000</v>
      </c>
      <c r="I12" s="5" t="s">
        <v>16</v>
      </c>
      <c r="K12" s="5">
        <v>2000000000000</v>
      </c>
      <c r="M12" s="5" t="s">
        <v>229</v>
      </c>
      <c r="P12" s="25"/>
    </row>
    <row r="13" spans="1:17" ht="21" x14ac:dyDescent="0.25">
      <c r="A13" s="7" t="s">
        <v>43</v>
      </c>
      <c r="C13" s="5">
        <v>362205</v>
      </c>
      <c r="E13" s="5">
        <v>5461596.7196000004</v>
      </c>
      <c r="G13" s="5">
        <v>5401098</v>
      </c>
      <c r="I13" s="5" t="s">
        <v>105</v>
      </c>
      <c r="K13" s="5">
        <v>1956304701090</v>
      </c>
      <c r="M13" s="5" t="s">
        <v>229</v>
      </c>
      <c r="P13" s="25"/>
    </row>
    <row r="14" spans="1:17" ht="21" x14ac:dyDescent="0.25">
      <c r="A14" s="7" t="s">
        <v>72</v>
      </c>
      <c r="C14" s="5">
        <v>10179000</v>
      </c>
      <c r="E14" s="5">
        <v>962000</v>
      </c>
      <c r="G14" s="5">
        <v>904246</v>
      </c>
      <c r="I14" s="5" t="s">
        <v>106</v>
      </c>
      <c r="K14" s="5">
        <v>9204320034000</v>
      </c>
      <c r="M14" s="5" t="s">
        <v>229</v>
      </c>
      <c r="P14" s="25"/>
    </row>
    <row r="15" spans="1:17" ht="21" x14ac:dyDescent="0.25">
      <c r="A15" s="7" t="s">
        <v>93</v>
      </c>
      <c r="C15" s="5">
        <v>6420000</v>
      </c>
      <c r="E15" s="5">
        <v>895510</v>
      </c>
      <c r="G15" s="5">
        <v>893522</v>
      </c>
      <c r="I15" s="5" t="s">
        <v>107</v>
      </c>
      <c r="K15" s="5">
        <v>5736411240000</v>
      </c>
      <c r="M15" s="5" t="s">
        <v>229</v>
      </c>
      <c r="P15" s="25"/>
    </row>
    <row r="16" spans="1:17" ht="21" x14ac:dyDescent="0.25">
      <c r="A16" s="7" t="s">
        <v>60</v>
      </c>
      <c r="C16" s="5">
        <v>3500000</v>
      </c>
      <c r="E16" s="5">
        <v>945250</v>
      </c>
      <c r="G16" s="5">
        <v>1000000</v>
      </c>
      <c r="I16" s="5" t="s">
        <v>108</v>
      </c>
      <c r="K16" s="5">
        <v>3500000000000</v>
      </c>
      <c r="M16" s="5" t="s">
        <v>229</v>
      </c>
      <c r="P16" s="25"/>
    </row>
    <row r="17" spans="1:16" ht="21" x14ac:dyDescent="0.25">
      <c r="A17" s="7" t="s">
        <v>73</v>
      </c>
      <c r="C17" s="5">
        <v>7340000</v>
      </c>
      <c r="E17" s="5">
        <v>974000</v>
      </c>
      <c r="G17" s="5">
        <v>926073</v>
      </c>
      <c r="I17" s="5" t="s">
        <v>109</v>
      </c>
      <c r="K17" s="5">
        <v>6797375820000</v>
      </c>
      <c r="M17" s="5" t="s">
        <v>229</v>
      </c>
      <c r="P17" s="25"/>
    </row>
    <row r="18" spans="1:16" ht="21" x14ac:dyDescent="0.25">
      <c r="A18" s="7" t="s">
        <v>74</v>
      </c>
      <c r="C18" s="5">
        <v>3000000</v>
      </c>
      <c r="E18" s="5">
        <v>906900</v>
      </c>
      <c r="G18" s="5">
        <v>866234</v>
      </c>
      <c r="I18" s="5" t="s">
        <v>110</v>
      </c>
      <c r="K18" s="5">
        <v>2598702000000</v>
      </c>
      <c r="M18" s="5" t="s">
        <v>229</v>
      </c>
      <c r="P18" s="25"/>
    </row>
    <row r="19" spans="1:16" ht="21" x14ac:dyDescent="0.25">
      <c r="A19" s="7" t="s">
        <v>56</v>
      </c>
      <c r="C19" s="5">
        <v>1000000</v>
      </c>
      <c r="E19" s="5">
        <v>955950</v>
      </c>
      <c r="G19" s="5">
        <v>1000000</v>
      </c>
      <c r="I19" s="5" t="s">
        <v>111</v>
      </c>
      <c r="K19" s="5">
        <v>1000000000000</v>
      </c>
      <c r="M19" s="5" t="s">
        <v>229</v>
      </c>
      <c r="P19" s="25"/>
    </row>
    <row r="20" spans="1:16" ht="21" x14ac:dyDescent="0.25">
      <c r="A20" s="7" t="s">
        <v>86</v>
      </c>
      <c r="C20" s="5">
        <v>995000</v>
      </c>
      <c r="E20" s="5">
        <v>1009999</v>
      </c>
      <c r="G20" s="5">
        <v>1000000</v>
      </c>
      <c r="I20" s="5" t="s">
        <v>112</v>
      </c>
      <c r="K20" s="5">
        <v>995000000000</v>
      </c>
      <c r="M20" s="5" t="s">
        <v>229</v>
      </c>
      <c r="P20" s="25"/>
    </row>
    <row r="21" spans="1:16" ht="21" x14ac:dyDescent="0.25">
      <c r="A21" s="7" t="s">
        <v>75</v>
      </c>
      <c r="C21" s="5">
        <v>2098065</v>
      </c>
      <c r="E21" s="5">
        <v>875300</v>
      </c>
      <c r="G21" s="5">
        <v>863838</v>
      </c>
      <c r="I21" s="5" t="s">
        <v>113</v>
      </c>
      <c r="K21" s="5">
        <v>1812388273470</v>
      </c>
      <c r="M21" s="5" t="s">
        <v>229</v>
      </c>
      <c r="P21" s="25"/>
    </row>
    <row r="22" spans="1:16" ht="21" x14ac:dyDescent="0.25">
      <c r="A22" s="7" t="s">
        <v>44</v>
      </c>
      <c r="C22" s="5">
        <v>252190</v>
      </c>
      <c r="E22" s="5">
        <v>3771417.2467999998</v>
      </c>
      <c r="G22" s="5">
        <v>3510191</v>
      </c>
      <c r="I22" s="5" t="s">
        <v>114</v>
      </c>
      <c r="K22" s="5">
        <v>885235068290</v>
      </c>
      <c r="M22" s="5" t="s">
        <v>229</v>
      </c>
      <c r="P22" s="25"/>
    </row>
    <row r="23" spans="1:16" ht="21" x14ac:dyDescent="0.25">
      <c r="A23" s="7" t="s">
        <v>76</v>
      </c>
      <c r="C23" s="5">
        <v>7793740</v>
      </c>
      <c r="E23" s="5">
        <v>868440</v>
      </c>
      <c r="G23" s="5">
        <v>895825</v>
      </c>
      <c r="I23" s="5" t="s">
        <v>115</v>
      </c>
      <c r="K23" s="5">
        <v>6981827135500</v>
      </c>
      <c r="M23" s="5" t="s">
        <v>229</v>
      </c>
      <c r="P23" s="25"/>
    </row>
    <row r="24" spans="1:16" ht="21" x14ac:dyDescent="0.25">
      <c r="A24" s="7" t="s">
        <v>77</v>
      </c>
      <c r="C24" s="5">
        <v>6048600</v>
      </c>
      <c r="E24" s="5">
        <v>950000</v>
      </c>
      <c r="G24" s="5">
        <v>941026</v>
      </c>
      <c r="I24" s="5" t="s">
        <v>116</v>
      </c>
      <c r="K24" s="5">
        <v>5691889863600</v>
      </c>
      <c r="M24" s="5" t="s">
        <v>229</v>
      </c>
      <c r="P24" s="25"/>
    </row>
    <row r="25" spans="1:16" ht="21" x14ac:dyDescent="0.25">
      <c r="A25" s="7" t="s">
        <v>78</v>
      </c>
      <c r="C25" s="5">
        <v>15171600</v>
      </c>
      <c r="E25" s="5">
        <v>925440</v>
      </c>
      <c r="G25" s="5">
        <v>925041</v>
      </c>
      <c r="I25" s="5" t="s">
        <v>117</v>
      </c>
      <c r="K25" s="5">
        <v>14034352035600</v>
      </c>
      <c r="M25" s="5" t="s">
        <v>229</v>
      </c>
      <c r="P25" s="25"/>
    </row>
    <row r="26" spans="1:16" ht="21" x14ac:dyDescent="0.25">
      <c r="A26" s="7" t="s">
        <v>57</v>
      </c>
      <c r="C26" s="5">
        <v>2390000</v>
      </c>
      <c r="E26" s="5">
        <v>990100</v>
      </c>
      <c r="G26" s="5">
        <v>1000000</v>
      </c>
      <c r="I26" s="5" t="s">
        <v>118</v>
      </c>
      <c r="K26" s="5">
        <v>2390000000000</v>
      </c>
      <c r="M26" s="5" t="s">
        <v>229</v>
      </c>
      <c r="P26" s="25"/>
    </row>
    <row r="27" spans="1:16" ht="21" x14ac:dyDescent="0.25">
      <c r="A27" s="7" t="s">
        <v>79</v>
      </c>
      <c r="C27" s="5">
        <v>267211</v>
      </c>
      <c r="E27" s="5">
        <v>802300</v>
      </c>
      <c r="G27" s="5">
        <v>843495</v>
      </c>
      <c r="I27" s="5" t="s">
        <v>119</v>
      </c>
      <c r="K27" s="5">
        <v>225391142445</v>
      </c>
      <c r="M27" s="5" t="s">
        <v>229</v>
      </c>
      <c r="P27" s="25"/>
    </row>
    <row r="28" spans="1:16" ht="21" x14ac:dyDescent="0.25">
      <c r="A28" s="7" t="s">
        <v>80</v>
      </c>
      <c r="C28" s="5">
        <v>8733899</v>
      </c>
      <c r="E28" s="5">
        <v>845350</v>
      </c>
      <c r="G28" s="5">
        <v>880594</v>
      </c>
      <c r="I28" s="5" t="s">
        <v>120</v>
      </c>
      <c r="K28" s="5">
        <v>7691019056006</v>
      </c>
      <c r="M28" s="5" t="s">
        <v>229</v>
      </c>
      <c r="P28" s="25"/>
    </row>
    <row r="29" spans="1:16" ht="21" x14ac:dyDescent="0.25">
      <c r="A29" s="7" t="s">
        <v>63</v>
      </c>
      <c r="C29" s="5">
        <v>928124</v>
      </c>
      <c r="E29" s="5">
        <v>837300</v>
      </c>
      <c r="G29" s="5">
        <v>829120</v>
      </c>
      <c r="I29" s="5" t="s">
        <v>121</v>
      </c>
      <c r="K29" s="5">
        <v>769526170880</v>
      </c>
      <c r="M29" s="5" t="s">
        <v>229</v>
      </c>
      <c r="P29" s="25"/>
    </row>
    <row r="30" spans="1:16" ht="21" x14ac:dyDescent="0.25">
      <c r="A30" s="7" t="s">
        <v>64</v>
      </c>
      <c r="C30" s="5">
        <v>850361</v>
      </c>
      <c r="E30" s="5">
        <v>818690</v>
      </c>
      <c r="G30" s="5">
        <v>779980</v>
      </c>
      <c r="I30" s="5" t="s">
        <v>104</v>
      </c>
      <c r="K30" s="5">
        <v>663264572780</v>
      </c>
      <c r="M30" s="5" t="s">
        <v>229</v>
      </c>
      <c r="P30" s="25"/>
    </row>
    <row r="31" spans="1:16" ht="21" x14ac:dyDescent="0.25">
      <c r="A31" s="7" t="s">
        <v>81</v>
      </c>
      <c r="C31" s="5">
        <v>4920074</v>
      </c>
      <c r="E31" s="5">
        <v>842890</v>
      </c>
      <c r="G31" s="5">
        <v>831975</v>
      </c>
      <c r="I31" s="5" t="s">
        <v>122</v>
      </c>
      <c r="K31" s="5">
        <v>4093378566150</v>
      </c>
      <c r="M31" s="5" t="s">
        <v>229</v>
      </c>
      <c r="P31" s="25"/>
    </row>
    <row r="32" spans="1:16" ht="21" x14ac:dyDescent="0.25">
      <c r="A32" s="7" t="s">
        <v>65</v>
      </c>
      <c r="C32" s="5">
        <v>218460</v>
      </c>
      <c r="E32" s="5">
        <v>801680</v>
      </c>
      <c r="G32" s="5">
        <v>795200</v>
      </c>
      <c r="I32" s="5" t="s">
        <v>123</v>
      </c>
      <c r="K32" s="5">
        <v>173719392000</v>
      </c>
      <c r="M32" s="5" t="s">
        <v>229</v>
      </c>
      <c r="P32" s="25"/>
    </row>
    <row r="33" spans="1:16" ht="21" x14ac:dyDescent="0.25">
      <c r="A33" s="7" t="s">
        <v>82</v>
      </c>
      <c r="C33" s="5">
        <v>1919665</v>
      </c>
      <c r="E33" s="5">
        <v>801150</v>
      </c>
      <c r="G33" s="5">
        <v>771960</v>
      </c>
      <c r="I33" s="5" t="s">
        <v>124</v>
      </c>
      <c r="K33" s="5">
        <v>1481904593400</v>
      </c>
      <c r="M33" s="5" t="s">
        <v>229</v>
      </c>
      <c r="P33" s="25"/>
    </row>
    <row r="34" spans="1:16" ht="21" x14ac:dyDescent="0.25">
      <c r="A34" s="7" t="s">
        <v>83</v>
      </c>
      <c r="C34" s="5">
        <v>161080</v>
      </c>
      <c r="E34" s="5">
        <v>839410</v>
      </c>
      <c r="G34" s="5">
        <v>839280</v>
      </c>
      <c r="I34" s="5" t="s">
        <v>125</v>
      </c>
      <c r="K34" s="5">
        <v>135191222400</v>
      </c>
      <c r="M34" s="5" t="s">
        <v>229</v>
      </c>
      <c r="P34" s="25"/>
    </row>
    <row r="35" spans="1:16" ht="21" x14ac:dyDescent="0.25">
      <c r="A35" s="7" t="s">
        <v>67</v>
      </c>
      <c r="C35" s="5">
        <v>500000</v>
      </c>
      <c r="E35" s="5">
        <v>864000</v>
      </c>
      <c r="G35" s="5">
        <v>874175</v>
      </c>
      <c r="I35" s="5" t="s">
        <v>126</v>
      </c>
      <c r="K35" s="5">
        <v>437087500000</v>
      </c>
      <c r="M35" s="5" t="s">
        <v>229</v>
      </c>
      <c r="P35" s="25"/>
    </row>
    <row r="36" spans="1:16" ht="21" x14ac:dyDescent="0.25">
      <c r="A36" s="7" t="s">
        <v>87</v>
      </c>
      <c r="C36" s="5">
        <v>2030000</v>
      </c>
      <c r="E36" s="5">
        <v>751250</v>
      </c>
      <c r="G36" s="5">
        <v>743400</v>
      </c>
      <c r="I36" s="5" t="s">
        <v>127</v>
      </c>
      <c r="K36" s="5">
        <v>1509102000000</v>
      </c>
      <c r="M36" s="5" t="s">
        <v>229</v>
      </c>
      <c r="P36" s="25"/>
    </row>
    <row r="37" spans="1:16" ht="21" x14ac:dyDescent="0.25">
      <c r="A37" s="7" t="s">
        <v>89</v>
      </c>
      <c r="C37" s="5">
        <v>5635032</v>
      </c>
      <c r="E37" s="5">
        <v>814270</v>
      </c>
      <c r="G37" s="5">
        <v>886224</v>
      </c>
      <c r="I37" s="5" t="s">
        <v>128</v>
      </c>
      <c r="K37" s="5">
        <v>4993900599168</v>
      </c>
      <c r="M37" s="5" t="s">
        <v>229</v>
      </c>
      <c r="P37" s="25"/>
    </row>
    <row r="38" spans="1:16" ht="21" x14ac:dyDescent="0.25">
      <c r="A38" s="7" t="s">
        <v>90</v>
      </c>
      <c r="C38" s="5">
        <v>22000000</v>
      </c>
      <c r="E38" s="5">
        <v>806190</v>
      </c>
      <c r="G38" s="5">
        <v>886809</v>
      </c>
      <c r="I38" s="5" t="s">
        <v>129</v>
      </c>
      <c r="K38" s="5">
        <v>19509798000000</v>
      </c>
      <c r="M38" s="5" t="s">
        <v>229</v>
      </c>
      <c r="P38" s="25"/>
    </row>
    <row r="39" spans="1:16" ht="21.75" thickBot="1" x14ac:dyDescent="0.3">
      <c r="K39" s="31">
        <f>SUM(K8:K38)</f>
        <v>120681106622779</v>
      </c>
    </row>
    <row r="40" spans="1:16" ht="19.5" thickTop="1" x14ac:dyDescent="0.25"/>
  </sheetData>
  <mergeCells count="11">
    <mergeCell ref="K7"/>
    <mergeCell ref="M7"/>
    <mergeCell ref="C6:M6"/>
    <mergeCell ref="A2:M2"/>
    <mergeCell ref="A3:M3"/>
    <mergeCell ref="A4:M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88"/>
  <sheetViews>
    <sheetView rightToLeft="1" topLeftCell="A79" workbookViewId="0">
      <selection activeCell="O21" sqref="B20:O21"/>
    </sheetView>
  </sheetViews>
  <sheetFormatPr defaultRowHeight="18.75" x14ac:dyDescent="0.25"/>
  <cols>
    <col min="1" max="1" width="26.5703125" style="5" bestFit="1" customWidth="1"/>
    <col min="2" max="2" width="1" style="5" customWidth="1"/>
    <col min="3" max="3" width="24" style="5" customWidth="1"/>
    <col min="4" max="4" width="1" style="5" customWidth="1"/>
    <col min="5" max="5" width="25" style="5" customWidth="1"/>
    <col min="6" max="6" width="1" style="5" customWidth="1"/>
    <col min="7" max="7" width="25" style="5" customWidth="1"/>
    <col min="8" max="8" width="1" style="5" customWidth="1"/>
    <col min="9" max="9" width="24" style="5" customWidth="1"/>
    <col min="10" max="10" width="1" style="5" customWidth="1"/>
    <col min="11" max="11" width="25" style="5" customWidth="1"/>
    <col min="12" max="12" width="1" style="5" customWidth="1"/>
    <col min="13" max="13" width="9.140625" style="5" customWidth="1"/>
    <col min="14" max="16384" width="9.140625" style="5"/>
  </cols>
  <sheetData>
    <row r="2" spans="1:11" s="5" customFormat="1" ht="26.25" x14ac:dyDescent="0.25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</row>
    <row r="3" spans="1:11" s="5" customFormat="1" ht="26.25" x14ac:dyDescent="0.25">
      <c r="A3" s="9" t="s">
        <v>1</v>
      </c>
      <c r="B3" s="9" t="s">
        <v>1</v>
      </c>
      <c r="C3" s="9" t="s">
        <v>1</v>
      </c>
      <c r="D3" s="9" t="s">
        <v>1</v>
      </c>
      <c r="E3" s="9" t="s">
        <v>1</v>
      </c>
      <c r="F3" s="9" t="s">
        <v>1</v>
      </c>
      <c r="G3" s="9" t="s">
        <v>1</v>
      </c>
      <c r="H3" s="9" t="s">
        <v>1</v>
      </c>
      <c r="I3" s="9" t="s">
        <v>1</v>
      </c>
      <c r="J3" s="9" t="s">
        <v>1</v>
      </c>
      <c r="K3" s="9" t="s">
        <v>1</v>
      </c>
    </row>
    <row r="4" spans="1:11" s="5" customFormat="1" ht="26.25" x14ac:dyDescent="0.25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</row>
    <row r="6" spans="1:11" s="5" customFormat="1" ht="27" thickBot="1" x14ac:dyDescent="0.3">
      <c r="A6" s="8" t="s">
        <v>131</v>
      </c>
      <c r="C6" s="8" t="s">
        <v>4</v>
      </c>
      <c r="E6" s="8" t="s">
        <v>5</v>
      </c>
      <c r="F6" s="8" t="s">
        <v>5</v>
      </c>
      <c r="G6" s="8" t="s">
        <v>5</v>
      </c>
      <c r="I6" s="8" t="s">
        <v>6</v>
      </c>
      <c r="J6" s="8" t="s">
        <v>6</v>
      </c>
      <c r="K6" s="8" t="s">
        <v>6</v>
      </c>
    </row>
    <row r="7" spans="1:11" s="5" customFormat="1" ht="27" thickBot="1" x14ac:dyDescent="0.3">
      <c r="A7" s="8" t="s">
        <v>131</v>
      </c>
      <c r="C7" s="8" t="s">
        <v>132</v>
      </c>
      <c r="E7" s="8" t="s">
        <v>133</v>
      </c>
      <c r="G7" s="8" t="s">
        <v>134</v>
      </c>
      <c r="I7" s="8" t="s">
        <v>132</v>
      </c>
      <c r="K7" s="8" t="s">
        <v>130</v>
      </c>
    </row>
    <row r="8" spans="1:11" s="5" customFormat="1" ht="21" x14ac:dyDescent="0.25">
      <c r="A8" s="7" t="s">
        <v>135</v>
      </c>
      <c r="C8" s="5">
        <v>2257883</v>
      </c>
      <c r="E8" s="5">
        <v>26339094950597</v>
      </c>
      <c r="G8" s="5">
        <v>26339087566000</v>
      </c>
      <c r="I8" s="5">
        <v>9642480</v>
      </c>
      <c r="K8" s="25">
        <v>2.7320055124862235E-8</v>
      </c>
    </row>
    <row r="9" spans="1:11" s="5" customFormat="1" ht="21" x14ac:dyDescent="0.25">
      <c r="A9" s="7" t="s">
        <v>136</v>
      </c>
      <c r="C9" s="5">
        <v>865302762384</v>
      </c>
      <c r="E9" s="5">
        <v>140287488095102</v>
      </c>
      <c r="G9" s="5">
        <v>139924858878915</v>
      </c>
      <c r="I9" s="5">
        <v>1227931978571</v>
      </c>
      <c r="K9" s="25">
        <v>3.4791017812990923E-3</v>
      </c>
    </row>
    <row r="10" spans="1:11" s="5" customFormat="1" ht="21" x14ac:dyDescent="0.25">
      <c r="A10" s="7" t="s">
        <v>137</v>
      </c>
      <c r="C10" s="5">
        <v>9816341</v>
      </c>
      <c r="E10" s="5">
        <v>0</v>
      </c>
      <c r="G10" s="5">
        <v>0</v>
      </c>
      <c r="I10" s="5">
        <v>9816341</v>
      </c>
      <c r="K10" s="25">
        <v>2.7812655794406133E-8</v>
      </c>
    </row>
    <row r="11" spans="1:11" s="5" customFormat="1" ht="21" x14ac:dyDescent="0.25">
      <c r="A11" s="7" t="s">
        <v>135</v>
      </c>
      <c r="C11" s="5">
        <v>10231922</v>
      </c>
      <c r="E11" s="5">
        <v>0</v>
      </c>
      <c r="G11" s="5">
        <v>0</v>
      </c>
      <c r="I11" s="5">
        <v>10231922</v>
      </c>
      <c r="K11" s="25">
        <v>2.8990122154600334E-8</v>
      </c>
    </row>
    <row r="12" spans="1:11" s="5" customFormat="1" ht="21" x14ac:dyDescent="0.25">
      <c r="A12" s="7" t="s">
        <v>138</v>
      </c>
      <c r="C12" s="5">
        <v>10001024</v>
      </c>
      <c r="E12" s="5">
        <v>13982774012201</v>
      </c>
      <c r="G12" s="5">
        <v>13982734000000</v>
      </c>
      <c r="I12" s="5">
        <v>50013225</v>
      </c>
      <c r="K12" s="25">
        <v>1.4170255618597478E-7</v>
      </c>
    </row>
    <row r="13" spans="1:11" s="5" customFormat="1" ht="21" x14ac:dyDescent="0.25">
      <c r="A13" s="7" t="s">
        <v>139</v>
      </c>
      <c r="C13" s="5">
        <v>548284030865</v>
      </c>
      <c r="E13" s="5">
        <v>8065054940398</v>
      </c>
      <c r="G13" s="5">
        <v>8257872890600</v>
      </c>
      <c r="I13" s="5">
        <v>355466080663</v>
      </c>
      <c r="K13" s="25">
        <v>1.0071426561145977E-3</v>
      </c>
    </row>
    <row r="14" spans="1:11" s="5" customFormat="1" ht="21" x14ac:dyDescent="0.25">
      <c r="A14" s="7" t="s">
        <v>140</v>
      </c>
      <c r="C14" s="5">
        <v>31242264</v>
      </c>
      <c r="E14" s="5">
        <v>5371534286616</v>
      </c>
      <c r="G14" s="5">
        <v>5371556629164</v>
      </c>
      <c r="I14" s="5">
        <v>8899716</v>
      </c>
      <c r="K14" s="25">
        <v>2.5215580609513157E-8</v>
      </c>
    </row>
    <row r="15" spans="1:11" s="5" customFormat="1" ht="21" x14ac:dyDescent="0.25">
      <c r="A15" s="7" t="s">
        <v>141</v>
      </c>
      <c r="C15" s="5">
        <v>32414591987</v>
      </c>
      <c r="E15" s="5">
        <v>61512973995474</v>
      </c>
      <c r="G15" s="5">
        <v>61545378255000</v>
      </c>
      <c r="I15" s="5">
        <v>10332461</v>
      </c>
      <c r="K15" s="25">
        <v>2.9274979475766521E-8</v>
      </c>
    </row>
    <row r="16" spans="1:11" s="5" customFormat="1" ht="21" x14ac:dyDescent="0.25">
      <c r="A16" s="7" t="s">
        <v>142</v>
      </c>
      <c r="C16" s="5">
        <v>9762096</v>
      </c>
      <c r="E16" s="5">
        <v>40118</v>
      </c>
      <c r="G16" s="5">
        <v>0</v>
      </c>
      <c r="I16" s="5">
        <v>9802214</v>
      </c>
      <c r="K16" s="25">
        <v>2.7772629741072455E-8</v>
      </c>
    </row>
    <row r="17" spans="1:11" s="5" customFormat="1" ht="21" x14ac:dyDescent="0.25">
      <c r="A17" s="7" t="s">
        <v>143</v>
      </c>
      <c r="C17" s="5">
        <v>10462031</v>
      </c>
      <c r="E17" s="5">
        <v>4202436175528</v>
      </c>
      <c r="G17" s="5">
        <v>3869284250000</v>
      </c>
      <c r="I17" s="5">
        <v>333162387559</v>
      </c>
      <c r="K17" s="25">
        <v>9.4394956418292761E-4</v>
      </c>
    </row>
    <row r="18" spans="1:11" s="5" customFormat="1" ht="21" x14ac:dyDescent="0.25">
      <c r="A18" s="7" t="s">
        <v>144</v>
      </c>
      <c r="C18" s="5">
        <v>1000000000000</v>
      </c>
      <c r="E18" s="5">
        <v>0</v>
      </c>
      <c r="G18" s="5">
        <v>0</v>
      </c>
      <c r="I18" s="5">
        <v>1000000000000</v>
      </c>
      <c r="K18" s="25">
        <v>2.8333017154157677E-3</v>
      </c>
    </row>
    <row r="19" spans="1:11" s="5" customFormat="1" ht="21" x14ac:dyDescent="0.25">
      <c r="A19" s="7" t="s">
        <v>144</v>
      </c>
      <c r="C19" s="5">
        <v>800000000000</v>
      </c>
      <c r="E19" s="5">
        <v>0</v>
      </c>
      <c r="G19" s="5">
        <v>0</v>
      </c>
      <c r="I19" s="5">
        <v>800000000000</v>
      </c>
      <c r="K19" s="25">
        <v>2.2666413723326142E-3</v>
      </c>
    </row>
    <row r="20" spans="1:11" s="5" customFormat="1" ht="21" x14ac:dyDescent="0.25">
      <c r="A20" s="7" t="s">
        <v>145</v>
      </c>
      <c r="C20" s="5">
        <v>1500000000000</v>
      </c>
      <c r="E20" s="5">
        <v>0</v>
      </c>
      <c r="G20" s="5">
        <v>0</v>
      </c>
      <c r="I20" s="5">
        <v>1500000000000</v>
      </c>
      <c r="K20" s="25">
        <v>4.2499525731236523E-3</v>
      </c>
    </row>
    <row r="21" spans="1:11" s="5" customFormat="1" ht="21" x14ac:dyDescent="0.25">
      <c r="A21" s="7" t="s">
        <v>144</v>
      </c>
      <c r="C21" s="5">
        <v>1900000000000</v>
      </c>
      <c r="E21" s="5">
        <v>0</v>
      </c>
      <c r="G21" s="5">
        <v>0</v>
      </c>
      <c r="I21" s="5">
        <v>1900000000000</v>
      </c>
      <c r="K21" s="25">
        <v>5.3832732592899593E-3</v>
      </c>
    </row>
    <row r="22" spans="1:11" s="5" customFormat="1" ht="21" x14ac:dyDescent="0.25">
      <c r="A22" s="7" t="s">
        <v>146</v>
      </c>
      <c r="C22" s="5">
        <v>3000000000000</v>
      </c>
      <c r="E22" s="5">
        <v>0</v>
      </c>
      <c r="G22" s="5">
        <v>0</v>
      </c>
      <c r="I22" s="5">
        <v>3000000000000</v>
      </c>
      <c r="K22" s="25">
        <v>8.4999051462473045E-3</v>
      </c>
    </row>
    <row r="23" spans="1:11" s="5" customFormat="1" ht="21" x14ac:dyDescent="0.25">
      <c r="A23" s="7" t="s">
        <v>144</v>
      </c>
      <c r="C23" s="5">
        <v>3000000000000</v>
      </c>
      <c r="E23" s="5">
        <v>0</v>
      </c>
      <c r="G23" s="5">
        <v>0</v>
      </c>
      <c r="I23" s="5">
        <v>3000000000000</v>
      </c>
      <c r="K23" s="25">
        <v>8.4999051462473045E-3</v>
      </c>
    </row>
    <row r="24" spans="1:11" s="5" customFormat="1" ht="21" x14ac:dyDescent="0.25">
      <c r="A24" s="7" t="s">
        <v>147</v>
      </c>
      <c r="C24" s="5">
        <v>9782169</v>
      </c>
      <c r="E24" s="5">
        <v>804</v>
      </c>
      <c r="G24" s="5">
        <v>0</v>
      </c>
      <c r="I24" s="5">
        <v>9782973</v>
      </c>
      <c r="K24" s="25">
        <v>2.7718114182766142E-8</v>
      </c>
    </row>
    <row r="25" spans="1:11" s="5" customFormat="1" ht="21" x14ac:dyDescent="0.25">
      <c r="A25" s="7" t="s">
        <v>148</v>
      </c>
      <c r="C25" s="5">
        <v>4000000000000</v>
      </c>
      <c r="E25" s="5">
        <v>0</v>
      </c>
      <c r="G25" s="5">
        <v>4000000000000</v>
      </c>
      <c r="I25" s="5">
        <v>0</v>
      </c>
      <c r="K25" s="25">
        <v>0</v>
      </c>
    </row>
    <row r="26" spans="1:11" s="5" customFormat="1" ht="21" x14ac:dyDescent="0.25">
      <c r="A26" s="7" t="s">
        <v>141</v>
      </c>
      <c r="C26" s="5">
        <v>3250000000000</v>
      </c>
      <c r="E26" s="5">
        <v>0</v>
      </c>
      <c r="G26" s="5">
        <v>3250000000000</v>
      </c>
      <c r="I26" s="5">
        <v>0</v>
      </c>
      <c r="K26" s="25">
        <v>0</v>
      </c>
    </row>
    <row r="27" spans="1:11" s="5" customFormat="1" ht="21" x14ac:dyDescent="0.25">
      <c r="A27" s="7" t="s">
        <v>149</v>
      </c>
      <c r="C27" s="5">
        <v>4150000000000</v>
      </c>
      <c r="E27" s="5">
        <v>0</v>
      </c>
      <c r="G27" s="5">
        <v>4150000000000</v>
      </c>
      <c r="I27" s="5">
        <v>0</v>
      </c>
      <c r="K27" s="25">
        <v>0</v>
      </c>
    </row>
    <row r="28" spans="1:11" s="5" customFormat="1" ht="21" x14ac:dyDescent="0.25">
      <c r="A28" s="7" t="s">
        <v>139</v>
      </c>
      <c r="C28" s="5">
        <v>1350000000000</v>
      </c>
      <c r="E28" s="5">
        <v>0</v>
      </c>
      <c r="G28" s="5">
        <v>1000000000000</v>
      </c>
      <c r="I28" s="5">
        <v>350000000000</v>
      </c>
      <c r="K28" s="25">
        <v>9.9165560039551882E-4</v>
      </c>
    </row>
    <row r="29" spans="1:11" s="5" customFormat="1" ht="21" x14ac:dyDescent="0.25">
      <c r="A29" s="7" t="s">
        <v>142</v>
      </c>
      <c r="C29" s="5">
        <v>860000000000</v>
      </c>
      <c r="E29" s="5">
        <v>0</v>
      </c>
      <c r="G29" s="5">
        <v>0</v>
      </c>
      <c r="I29" s="5">
        <v>860000000000</v>
      </c>
      <c r="K29" s="25">
        <v>2.4366394752575603E-3</v>
      </c>
    </row>
    <row r="30" spans="1:11" s="5" customFormat="1" ht="21" x14ac:dyDescent="0.25">
      <c r="A30" s="7" t="s">
        <v>144</v>
      </c>
      <c r="C30" s="5">
        <v>1800000000000</v>
      </c>
      <c r="E30" s="5">
        <v>0</v>
      </c>
      <c r="G30" s="5">
        <v>0</v>
      </c>
      <c r="I30" s="5">
        <v>1800000000000</v>
      </c>
      <c r="K30" s="25">
        <v>5.0999430877483824E-3</v>
      </c>
    </row>
    <row r="31" spans="1:11" s="5" customFormat="1" ht="21" x14ac:dyDescent="0.25">
      <c r="A31" s="7" t="s">
        <v>142</v>
      </c>
      <c r="C31" s="5">
        <v>1850000000000</v>
      </c>
      <c r="E31" s="5">
        <v>0</v>
      </c>
      <c r="G31" s="5">
        <v>0</v>
      </c>
      <c r="I31" s="5">
        <v>1850000000000</v>
      </c>
      <c r="K31" s="25">
        <v>5.2416081735191704E-3</v>
      </c>
    </row>
    <row r="32" spans="1:11" s="5" customFormat="1" ht="21" x14ac:dyDescent="0.25">
      <c r="A32" s="7" t="s">
        <v>142</v>
      </c>
      <c r="C32" s="5">
        <v>5000000000000</v>
      </c>
      <c r="E32" s="5">
        <v>0</v>
      </c>
      <c r="G32" s="5">
        <v>0</v>
      </c>
      <c r="I32" s="5">
        <v>5000000000000</v>
      </c>
      <c r="K32" s="25">
        <v>1.4166508577078839E-2</v>
      </c>
    </row>
    <row r="33" spans="1:11" s="5" customFormat="1" ht="21" x14ac:dyDescent="0.25">
      <c r="A33" s="7" t="s">
        <v>142</v>
      </c>
      <c r="C33" s="5">
        <v>4500000000000</v>
      </c>
      <c r="E33" s="5">
        <v>0</v>
      </c>
      <c r="G33" s="5">
        <v>0</v>
      </c>
      <c r="I33" s="5">
        <v>4500000000000</v>
      </c>
      <c r="K33" s="25">
        <v>1.2749857719370955E-2</v>
      </c>
    </row>
    <row r="34" spans="1:11" s="5" customFormat="1" ht="21" x14ac:dyDescent="0.25">
      <c r="A34" s="7" t="s">
        <v>142</v>
      </c>
      <c r="C34" s="5">
        <v>3700000000000</v>
      </c>
      <c r="E34" s="5">
        <v>0</v>
      </c>
      <c r="G34" s="5">
        <v>0</v>
      </c>
      <c r="I34" s="5">
        <v>3700000000000</v>
      </c>
      <c r="K34" s="25">
        <v>1.0483216347038341E-2</v>
      </c>
    </row>
    <row r="35" spans="1:11" s="5" customFormat="1" ht="21" x14ac:dyDescent="0.25">
      <c r="A35" s="7" t="s">
        <v>139</v>
      </c>
      <c r="C35" s="5">
        <v>2250000000000</v>
      </c>
      <c r="E35" s="5">
        <v>0</v>
      </c>
      <c r="G35" s="5">
        <v>0</v>
      </c>
      <c r="I35" s="5">
        <v>2250000000000</v>
      </c>
      <c r="K35" s="25">
        <v>6.3749288596854775E-3</v>
      </c>
    </row>
    <row r="36" spans="1:11" s="5" customFormat="1" ht="21" x14ac:dyDescent="0.25">
      <c r="A36" s="7" t="s">
        <v>150</v>
      </c>
      <c r="C36" s="5">
        <v>500000000000</v>
      </c>
      <c r="E36" s="5">
        <v>0</v>
      </c>
      <c r="G36" s="5">
        <v>0</v>
      </c>
      <c r="I36" s="5">
        <v>500000000000</v>
      </c>
      <c r="K36" s="25">
        <v>1.4166508577078839E-3</v>
      </c>
    </row>
    <row r="37" spans="1:11" s="5" customFormat="1" ht="21" x14ac:dyDescent="0.25">
      <c r="A37" s="7" t="s">
        <v>142</v>
      </c>
      <c r="C37" s="5">
        <v>4600000000000</v>
      </c>
      <c r="E37" s="5">
        <v>0</v>
      </c>
      <c r="G37" s="5">
        <v>0</v>
      </c>
      <c r="I37" s="5">
        <v>4600000000000</v>
      </c>
      <c r="K37" s="25">
        <v>1.3033187890912533E-2</v>
      </c>
    </row>
    <row r="38" spans="1:11" s="5" customFormat="1" ht="21" x14ac:dyDescent="0.25">
      <c r="A38" s="7" t="s">
        <v>139</v>
      </c>
      <c r="C38" s="5">
        <v>900000000000</v>
      </c>
      <c r="E38" s="5">
        <v>0</v>
      </c>
      <c r="G38" s="5">
        <v>0</v>
      </c>
      <c r="I38" s="5">
        <v>900000000000</v>
      </c>
      <c r="K38" s="25">
        <v>2.5499715438741912E-3</v>
      </c>
    </row>
    <row r="39" spans="1:11" s="5" customFormat="1" ht="21" x14ac:dyDescent="0.25">
      <c r="A39" s="7" t="s">
        <v>145</v>
      </c>
      <c r="C39" s="5">
        <v>2790000000000</v>
      </c>
      <c r="E39" s="5">
        <v>0</v>
      </c>
      <c r="G39" s="5">
        <v>0</v>
      </c>
      <c r="I39" s="5">
        <v>2790000000000</v>
      </c>
      <c r="K39" s="25">
        <v>7.904911786009992E-3</v>
      </c>
    </row>
    <row r="40" spans="1:11" s="5" customFormat="1" ht="21" x14ac:dyDescent="0.25">
      <c r="A40" s="7" t="s">
        <v>144</v>
      </c>
      <c r="C40" s="5">
        <v>2000000000000</v>
      </c>
      <c r="E40" s="5">
        <v>0</v>
      </c>
      <c r="G40" s="5">
        <v>0</v>
      </c>
      <c r="I40" s="5">
        <v>2000000000000</v>
      </c>
      <c r="K40" s="25">
        <v>5.6666034308315355E-3</v>
      </c>
    </row>
    <row r="41" spans="1:11" s="5" customFormat="1" ht="21" x14ac:dyDescent="0.25">
      <c r="A41" s="7" t="s">
        <v>150</v>
      </c>
      <c r="C41" s="5">
        <v>400000000000</v>
      </c>
      <c r="E41" s="5">
        <v>0</v>
      </c>
      <c r="G41" s="5">
        <v>0</v>
      </c>
      <c r="I41" s="5">
        <v>400000000000</v>
      </c>
      <c r="K41" s="25">
        <v>1.1333206861663071E-3</v>
      </c>
    </row>
    <row r="42" spans="1:11" s="5" customFormat="1" ht="21" x14ac:dyDescent="0.25">
      <c r="A42" s="7" t="s">
        <v>139</v>
      </c>
      <c r="C42" s="5">
        <v>1000000000000</v>
      </c>
      <c r="E42" s="5">
        <v>0</v>
      </c>
      <c r="G42" s="5">
        <v>0</v>
      </c>
      <c r="I42" s="5">
        <v>1000000000000</v>
      </c>
      <c r="K42" s="25">
        <v>2.8333017154157677E-3</v>
      </c>
    </row>
    <row r="43" spans="1:11" s="5" customFormat="1" ht="21" x14ac:dyDescent="0.25">
      <c r="A43" s="7" t="s">
        <v>148</v>
      </c>
      <c r="C43" s="5">
        <v>250000000000</v>
      </c>
      <c r="E43" s="5">
        <v>0</v>
      </c>
      <c r="G43" s="5">
        <v>250000000000</v>
      </c>
      <c r="I43" s="5">
        <v>0</v>
      </c>
      <c r="K43" s="25">
        <v>0</v>
      </c>
    </row>
    <row r="44" spans="1:11" s="5" customFormat="1" ht="21" x14ac:dyDescent="0.25">
      <c r="A44" s="7" t="s">
        <v>135</v>
      </c>
      <c r="C44" s="5">
        <v>1620000000000</v>
      </c>
      <c r="E44" s="5">
        <v>0</v>
      </c>
      <c r="G44" s="5">
        <v>1000000000000</v>
      </c>
      <c r="I44" s="5">
        <v>620000000000</v>
      </c>
      <c r="K44" s="25">
        <v>1.7566470635577761E-3</v>
      </c>
    </row>
    <row r="45" spans="1:11" s="5" customFormat="1" ht="21" x14ac:dyDescent="0.25">
      <c r="A45" s="7" t="s">
        <v>139</v>
      </c>
      <c r="C45" s="5">
        <v>1650000000000</v>
      </c>
      <c r="E45" s="5">
        <v>0</v>
      </c>
      <c r="G45" s="5">
        <v>1650000000000</v>
      </c>
      <c r="I45" s="5">
        <v>0</v>
      </c>
      <c r="K45" s="25">
        <v>0</v>
      </c>
    </row>
    <row r="46" spans="1:11" s="5" customFormat="1" ht="21" x14ac:dyDescent="0.25">
      <c r="A46" s="7" t="s">
        <v>135</v>
      </c>
      <c r="C46" s="5">
        <v>3400000000000</v>
      </c>
      <c r="E46" s="5">
        <v>0</v>
      </c>
      <c r="G46" s="5">
        <v>3400000000000</v>
      </c>
      <c r="I46" s="5">
        <v>0</v>
      </c>
      <c r="K46" s="25">
        <v>0</v>
      </c>
    </row>
    <row r="47" spans="1:11" s="5" customFormat="1" ht="21" x14ac:dyDescent="0.25">
      <c r="A47" s="7" t="s">
        <v>135</v>
      </c>
      <c r="C47" s="5">
        <v>700000000000</v>
      </c>
      <c r="E47" s="5">
        <v>0</v>
      </c>
      <c r="G47" s="5">
        <v>700000000000</v>
      </c>
      <c r="I47" s="5">
        <v>0</v>
      </c>
      <c r="K47" s="25">
        <v>0</v>
      </c>
    </row>
    <row r="48" spans="1:11" s="5" customFormat="1" ht="21" x14ac:dyDescent="0.25">
      <c r="A48" s="7" t="s">
        <v>144</v>
      </c>
      <c r="C48" s="5">
        <v>5700000000000</v>
      </c>
      <c r="E48" s="5">
        <v>0</v>
      </c>
      <c r="G48" s="5">
        <v>3400000000000</v>
      </c>
      <c r="I48" s="5">
        <v>2300000000000</v>
      </c>
      <c r="K48" s="25">
        <v>6.5165939454562664E-3</v>
      </c>
    </row>
    <row r="49" spans="1:11" s="5" customFormat="1" ht="21" x14ac:dyDescent="0.25">
      <c r="A49" s="7" t="s">
        <v>143</v>
      </c>
      <c r="C49" s="5">
        <v>10000000000000</v>
      </c>
      <c r="E49" s="5">
        <v>0</v>
      </c>
      <c r="G49" s="5">
        <v>0</v>
      </c>
      <c r="I49" s="5">
        <v>10000000000000</v>
      </c>
      <c r="K49" s="25">
        <v>2.8333017154157678E-2</v>
      </c>
    </row>
    <row r="50" spans="1:11" s="5" customFormat="1" ht="21" x14ac:dyDescent="0.25">
      <c r="A50" s="7" t="s">
        <v>135</v>
      </c>
      <c r="C50" s="5">
        <v>10000000000000</v>
      </c>
      <c r="E50" s="5">
        <v>0</v>
      </c>
      <c r="G50" s="5">
        <v>10000000000000</v>
      </c>
      <c r="I50" s="5">
        <v>0</v>
      </c>
      <c r="K50" s="25">
        <v>0</v>
      </c>
    </row>
    <row r="51" spans="1:11" s="5" customFormat="1" ht="21" x14ac:dyDescent="0.25">
      <c r="A51" s="7" t="s">
        <v>139</v>
      </c>
      <c r="C51" s="5">
        <v>280000000000</v>
      </c>
      <c r="E51" s="5">
        <v>0</v>
      </c>
      <c r="G51" s="5">
        <v>0</v>
      </c>
      <c r="I51" s="5">
        <v>280000000000</v>
      </c>
      <c r="K51" s="25">
        <v>7.9332448031641499E-4</v>
      </c>
    </row>
    <row r="52" spans="1:11" s="5" customFormat="1" ht="21" x14ac:dyDescent="0.25">
      <c r="A52" s="7" t="s">
        <v>139</v>
      </c>
      <c r="C52" s="5">
        <v>3000000000000</v>
      </c>
      <c r="E52" s="5">
        <v>0</v>
      </c>
      <c r="G52" s="5">
        <v>0</v>
      </c>
      <c r="I52" s="5">
        <v>3000000000000</v>
      </c>
      <c r="K52" s="25">
        <v>8.4999051462473045E-3</v>
      </c>
    </row>
    <row r="53" spans="1:11" s="5" customFormat="1" ht="21" x14ac:dyDescent="0.25">
      <c r="A53" s="7" t="s">
        <v>144</v>
      </c>
      <c r="C53" s="5">
        <v>700000000000</v>
      </c>
      <c r="E53" s="5">
        <v>0</v>
      </c>
      <c r="G53" s="5">
        <v>0</v>
      </c>
      <c r="I53" s="5">
        <v>700000000000</v>
      </c>
      <c r="K53" s="25">
        <v>1.9833112007910376E-3</v>
      </c>
    </row>
    <row r="54" spans="1:11" s="5" customFormat="1" ht="21" x14ac:dyDescent="0.25">
      <c r="A54" s="7" t="s">
        <v>135</v>
      </c>
      <c r="C54" s="5">
        <v>1900000000000</v>
      </c>
      <c r="E54" s="5">
        <v>0</v>
      </c>
      <c r="G54" s="5">
        <v>1900000000000</v>
      </c>
      <c r="I54" s="5">
        <v>0</v>
      </c>
      <c r="K54" s="25">
        <v>0</v>
      </c>
    </row>
    <row r="55" spans="1:11" s="5" customFormat="1" ht="21" x14ac:dyDescent="0.25">
      <c r="A55" s="7" t="s">
        <v>135</v>
      </c>
      <c r="C55" s="5">
        <v>300000000000</v>
      </c>
      <c r="E55" s="5">
        <v>0</v>
      </c>
      <c r="G55" s="5">
        <v>0</v>
      </c>
      <c r="I55" s="5">
        <v>300000000000</v>
      </c>
      <c r="K55" s="25">
        <v>8.4999051462473043E-4</v>
      </c>
    </row>
    <row r="56" spans="1:11" s="5" customFormat="1" ht="21" x14ac:dyDescent="0.25">
      <c r="A56" s="7" t="s">
        <v>135</v>
      </c>
      <c r="C56" s="5">
        <v>3900000000000</v>
      </c>
      <c r="E56" s="5">
        <v>0</v>
      </c>
      <c r="G56" s="5">
        <v>3900000000000</v>
      </c>
      <c r="I56" s="5">
        <v>0</v>
      </c>
      <c r="K56" s="25">
        <v>0</v>
      </c>
    </row>
    <row r="57" spans="1:11" s="5" customFormat="1" ht="21" x14ac:dyDescent="0.25">
      <c r="A57" s="7" t="s">
        <v>139</v>
      </c>
      <c r="C57" s="5">
        <v>1450000000000</v>
      </c>
      <c r="E57" s="5">
        <v>0</v>
      </c>
      <c r="G57" s="5">
        <v>0</v>
      </c>
      <c r="I57" s="5">
        <v>1450000000000</v>
      </c>
      <c r="K57" s="25">
        <v>4.1082874873528633E-3</v>
      </c>
    </row>
    <row r="58" spans="1:11" s="5" customFormat="1" ht="21" x14ac:dyDescent="0.25">
      <c r="A58" s="7" t="s">
        <v>146</v>
      </c>
      <c r="C58" s="5">
        <v>2500000000000</v>
      </c>
      <c r="E58" s="5">
        <v>0</v>
      </c>
      <c r="G58" s="5">
        <v>0</v>
      </c>
      <c r="I58" s="5">
        <v>2500000000000</v>
      </c>
      <c r="K58" s="25">
        <v>7.0832542885394196E-3</v>
      </c>
    </row>
    <row r="59" spans="1:11" s="5" customFormat="1" ht="21" x14ac:dyDescent="0.25">
      <c r="A59" s="7" t="s">
        <v>151</v>
      </c>
      <c r="C59" s="5">
        <v>6500000000000</v>
      </c>
      <c r="E59" s="5">
        <v>0</v>
      </c>
      <c r="G59" s="5">
        <v>6500000000000</v>
      </c>
      <c r="I59" s="5">
        <v>0</v>
      </c>
      <c r="K59" s="25">
        <v>0</v>
      </c>
    </row>
    <row r="60" spans="1:11" s="5" customFormat="1" ht="21" x14ac:dyDescent="0.25">
      <c r="A60" s="7" t="s">
        <v>139</v>
      </c>
      <c r="C60" s="5">
        <v>4850000000000</v>
      </c>
      <c r="E60" s="5">
        <v>0</v>
      </c>
      <c r="G60" s="5">
        <v>4850000000000</v>
      </c>
      <c r="I60" s="5">
        <v>0</v>
      </c>
      <c r="K60" s="25">
        <v>0</v>
      </c>
    </row>
    <row r="61" spans="1:11" s="5" customFormat="1" ht="21" x14ac:dyDescent="0.25">
      <c r="A61" s="7" t="s">
        <v>135</v>
      </c>
      <c r="C61" s="5">
        <v>450000000000</v>
      </c>
      <c r="E61" s="5">
        <v>0</v>
      </c>
      <c r="G61" s="5">
        <v>0</v>
      </c>
      <c r="I61" s="5">
        <v>450000000000</v>
      </c>
      <c r="K61" s="25">
        <v>1.2749857719370956E-3</v>
      </c>
    </row>
    <row r="62" spans="1:11" s="5" customFormat="1" ht="21" x14ac:dyDescent="0.25">
      <c r="A62" s="7" t="s">
        <v>140</v>
      </c>
      <c r="C62" s="5">
        <v>2500000000000</v>
      </c>
      <c r="E62" s="5">
        <v>0</v>
      </c>
      <c r="G62" s="5">
        <v>0</v>
      </c>
      <c r="I62" s="5">
        <v>2500000000000</v>
      </c>
      <c r="K62" s="25">
        <v>7.0832542885394196E-3</v>
      </c>
    </row>
    <row r="63" spans="1:11" s="5" customFormat="1" ht="21" x14ac:dyDescent="0.25">
      <c r="A63" s="7" t="s">
        <v>140</v>
      </c>
      <c r="C63" s="5">
        <v>300000000000</v>
      </c>
      <c r="E63" s="5">
        <v>0</v>
      </c>
      <c r="G63" s="5">
        <v>0</v>
      </c>
      <c r="I63" s="5">
        <v>300000000000</v>
      </c>
      <c r="K63" s="25">
        <v>8.4999051462473043E-4</v>
      </c>
    </row>
    <row r="64" spans="1:11" s="5" customFormat="1" ht="21" x14ac:dyDescent="0.25">
      <c r="A64" s="7" t="s">
        <v>140</v>
      </c>
      <c r="C64" s="5">
        <v>300000000000</v>
      </c>
      <c r="E64" s="5">
        <v>0</v>
      </c>
      <c r="G64" s="5">
        <v>0</v>
      </c>
      <c r="I64" s="5">
        <v>300000000000</v>
      </c>
      <c r="K64" s="25">
        <v>8.4999051462473043E-4</v>
      </c>
    </row>
    <row r="65" spans="1:11" s="5" customFormat="1" ht="21" x14ac:dyDescent="0.25">
      <c r="A65" s="7" t="s">
        <v>146</v>
      </c>
      <c r="C65" s="5">
        <v>450000000000</v>
      </c>
      <c r="E65" s="5">
        <v>0</v>
      </c>
      <c r="G65" s="5">
        <v>0</v>
      </c>
      <c r="I65" s="5">
        <v>450000000000</v>
      </c>
      <c r="K65" s="25">
        <v>1.2749857719370956E-3</v>
      </c>
    </row>
    <row r="66" spans="1:11" s="5" customFormat="1" ht="21" x14ac:dyDescent="0.25">
      <c r="A66" s="7" t="s">
        <v>141</v>
      </c>
      <c r="C66" s="5">
        <v>3100000000000</v>
      </c>
      <c r="E66" s="5">
        <v>0</v>
      </c>
      <c r="G66" s="5">
        <v>3100000000000</v>
      </c>
      <c r="I66" s="5">
        <v>0</v>
      </c>
      <c r="K66" s="25">
        <v>0</v>
      </c>
    </row>
    <row r="67" spans="1:11" s="5" customFormat="1" ht="21" x14ac:dyDescent="0.25">
      <c r="A67" s="7" t="s">
        <v>144</v>
      </c>
      <c r="C67" s="5">
        <v>1590000000000</v>
      </c>
      <c r="E67" s="5">
        <v>0</v>
      </c>
      <c r="G67" s="5">
        <v>0</v>
      </c>
      <c r="I67" s="5">
        <v>1590000000000</v>
      </c>
      <c r="K67" s="25">
        <v>4.5049497275110708E-3</v>
      </c>
    </row>
    <row r="68" spans="1:11" s="5" customFormat="1" ht="21" x14ac:dyDescent="0.25">
      <c r="A68" s="7" t="s">
        <v>143</v>
      </c>
      <c r="C68" s="5">
        <v>3675000000000</v>
      </c>
      <c r="E68" s="5">
        <v>0</v>
      </c>
      <c r="G68" s="5">
        <v>0</v>
      </c>
      <c r="I68" s="5">
        <v>3675000000000</v>
      </c>
      <c r="K68" s="25">
        <v>1.0412383804152946E-2</v>
      </c>
    </row>
    <row r="69" spans="1:11" s="5" customFormat="1" ht="21" x14ac:dyDescent="0.25">
      <c r="A69" s="7" t="s">
        <v>151</v>
      </c>
      <c r="C69" s="5">
        <v>450000000000</v>
      </c>
      <c r="E69" s="5">
        <v>0</v>
      </c>
      <c r="G69" s="5">
        <v>0</v>
      </c>
      <c r="I69" s="5">
        <v>450000000000</v>
      </c>
      <c r="K69" s="25">
        <v>1.2749857719370956E-3</v>
      </c>
    </row>
    <row r="70" spans="1:11" s="5" customFormat="1" ht="21" x14ac:dyDescent="0.25">
      <c r="A70" s="7" t="s">
        <v>135</v>
      </c>
      <c r="C70" s="5">
        <v>0</v>
      </c>
      <c r="E70" s="5">
        <v>590000000000</v>
      </c>
      <c r="G70" s="5">
        <v>0</v>
      </c>
      <c r="I70" s="5">
        <v>590000000000</v>
      </c>
      <c r="K70" s="25">
        <v>1.671648012095303E-3</v>
      </c>
    </row>
    <row r="71" spans="1:11" s="5" customFormat="1" ht="21" x14ac:dyDescent="0.25">
      <c r="A71" s="7" t="s">
        <v>152</v>
      </c>
      <c r="C71" s="5">
        <v>0</v>
      </c>
      <c r="E71" s="5">
        <v>4000000000000</v>
      </c>
      <c r="G71" s="5">
        <v>0</v>
      </c>
      <c r="I71" s="5">
        <v>4000000000000</v>
      </c>
      <c r="K71" s="25">
        <v>1.1333206861663071E-2</v>
      </c>
    </row>
    <row r="72" spans="1:11" s="5" customFormat="1" ht="21" x14ac:dyDescent="0.25">
      <c r="A72" s="7" t="s">
        <v>151</v>
      </c>
      <c r="C72" s="5">
        <v>0</v>
      </c>
      <c r="E72" s="5">
        <v>5700000000000</v>
      </c>
      <c r="G72" s="5">
        <v>0</v>
      </c>
      <c r="I72" s="5">
        <v>5700000000000</v>
      </c>
      <c r="K72" s="25">
        <v>1.6149819777869879E-2</v>
      </c>
    </row>
    <row r="73" spans="1:11" s="5" customFormat="1" ht="21" x14ac:dyDescent="0.25">
      <c r="A73" s="7" t="s">
        <v>143</v>
      </c>
      <c r="C73" s="5">
        <v>0</v>
      </c>
      <c r="E73" s="5">
        <v>3300000000000</v>
      </c>
      <c r="G73" s="5">
        <v>0</v>
      </c>
      <c r="I73" s="5">
        <v>3300000000000</v>
      </c>
      <c r="K73" s="25">
        <v>9.3498956608720346E-3</v>
      </c>
    </row>
    <row r="74" spans="1:11" s="5" customFormat="1" ht="21" x14ac:dyDescent="0.25">
      <c r="A74" s="7" t="s">
        <v>149</v>
      </c>
      <c r="C74" s="5">
        <v>0</v>
      </c>
      <c r="E74" s="5">
        <v>6000000000000</v>
      </c>
      <c r="G74" s="5">
        <v>0</v>
      </c>
      <c r="I74" s="5">
        <v>6000000000000</v>
      </c>
      <c r="K74" s="25">
        <v>1.6999810292494609E-2</v>
      </c>
    </row>
    <row r="75" spans="1:11" s="5" customFormat="1" ht="21" x14ac:dyDescent="0.25">
      <c r="A75" s="7" t="s">
        <v>141</v>
      </c>
      <c r="C75" s="5">
        <v>0</v>
      </c>
      <c r="E75" s="5">
        <v>6000000000000</v>
      </c>
      <c r="G75" s="5">
        <v>0</v>
      </c>
      <c r="I75" s="5">
        <v>6000000000000</v>
      </c>
      <c r="K75" s="25">
        <v>1.6999810292494609E-2</v>
      </c>
    </row>
    <row r="76" spans="1:11" s="5" customFormat="1" ht="21" x14ac:dyDescent="0.25">
      <c r="A76" s="7" t="s">
        <v>148</v>
      </c>
      <c r="C76" s="5">
        <v>0</v>
      </c>
      <c r="E76" s="5">
        <v>3000000000000</v>
      </c>
      <c r="G76" s="5">
        <v>0</v>
      </c>
      <c r="I76" s="5">
        <v>3000000000000</v>
      </c>
      <c r="K76" s="25">
        <v>8.4999051462473045E-3</v>
      </c>
    </row>
    <row r="77" spans="1:11" s="5" customFormat="1" ht="21" x14ac:dyDescent="0.25">
      <c r="A77" s="7" t="s">
        <v>148</v>
      </c>
      <c r="C77" s="5">
        <v>0</v>
      </c>
      <c r="E77" s="5">
        <v>10000000000000</v>
      </c>
      <c r="G77" s="5">
        <v>0</v>
      </c>
      <c r="I77" s="5">
        <v>10000000000000</v>
      </c>
      <c r="K77" s="25">
        <v>2.8333017154157678E-2</v>
      </c>
    </row>
    <row r="78" spans="1:11" s="5" customFormat="1" ht="21" x14ac:dyDescent="0.25">
      <c r="A78" s="7" t="s">
        <v>151</v>
      </c>
      <c r="C78" s="5">
        <v>0</v>
      </c>
      <c r="E78" s="5">
        <v>1530000000000</v>
      </c>
      <c r="G78" s="5">
        <v>0</v>
      </c>
      <c r="I78" s="5">
        <v>1530000000000</v>
      </c>
      <c r="K78" s="25">
        <v>4.3349516245861251E-3</v>
      </c>
    </row>
    <row r="79" spans="1:11" s="5" customFormat="1" ht="21" x14ac:dyDescent="0.25">
      <c r="A79" s="7" t="s">
        <v>149</v>
      </c>
      <c r="C79" s="5">
        <v>0</v>
      </c>
      <c r="E79" s="5">
        <v>1500000000000</v>
      </c>
      <c r="G79" s="5">
        <v>0</v>
      </c>
      <c r="I79" s="5">
        <v>1500000000000</v>
      </c>
      <c r="K79" s="25">
        <v>4.2499525731236523E-3</v>
      </c>
    </row>
    <row r="80" spans="1:11" s="5" customFormat="1" ht="21" x14ac:dyDescent="0.25">
      <c r="A80" s="7" t="s">
        <v>153</v>
      </c>
      <c r="C80" s="5">
        <v>0</v>
      </c>
      <c r="E80" s="5">
        <v>10000000</v>
      </c>
      <c r="G80" s="5">
        <v>0</v>
      </c>
      <c r="I80" s="5">
        <v>10000000</v>
      </c>
      <c r="K80" s="25">
        <v>2.8333017154157679E-8</v>
      </c>
    </row>
    <row r="81" spans="1:11" s="5" customFormat="1" ht="21" x14ac:dyDescent="0.25">
      <c r="A81" s="7" t="s">
        <v>154</v>
      </c>
      <c r="C81" s="5">
        <v>0</v>
      </c>
      <c r="E81" s="5">
        <v>1500000000000</v>
      </c>
      <c r="G81" s="5">
        <v>0</v>
      </c>
      <c r="I81" s="5">
        <v>1500000000000</v>
      </c>
      <c r="K81" s="25">
        <v>4.2499525731236523E-3</v>
      </c>
    </row>
    <row r="82" spans="1:11" s="5" customFormat="1" ht="21" x14ac:dyDescent="0.25">
      <c r="A82" s="7" t="s">
        <v>140</v>
      </c>
      <c r="C82" s="5">
        <v>0</v>
      </c>
      <c r="E82" s="5">
        <v>5290000000000</v>
      </c>
      <c r="G82" s="5">
        <v>0</v>
      </c>
      <c r="I82" s="5">
        <v>5290000000000</v>
      </c>
      <c r="K82" s="25">
        <v>1.4988166074549412E-2</v>
      </c>
    </row>
    <row r="83" spans="1:11" s="5" customFormat="1" ht="21" x14ac:dyDescent="0.25">
      <c r="A83" s="7" t="s">
        <v>135</v>
      </c>
      <c r="C83" s="5">
        <v>0</v>
      </c>
      <c r="E83" s="5">
        <v>130000000000</v>
      </c>
      <c r="G83" s="5">
        <v>0</v>
      </c>
      <c r="I83" s="5">
        <v>130000000000</v>
      </c>
      <c r="K83" s="25">
        <v>3.6832922300404983E-4</v>
      </c>
    </row>
    <row r="84" spans="1:11" s="5" customFormat="1" ht="21" x14ac:dyDescent="0.25">
      <c r="A84" s="7" t="s">
        <v>151</v>
      </c>
      <c r="C84" s="5">
        <v>0</v>
      </c>
      <c r="E84" s="5">
        <v>3700000000000</v>
      </c>
      <c r="G84" s="5">
        <v>0</v>
      </c>
      <c r="I84" s="5">
        <v>3700000000000</v>
      </c>
      <c r="K84" s="25">
        <v>1.0483216347038341E-2</v>
      </c>
    </row>
    <row r="85" spans="1:11" s="5" customFormat="1" ht="21" x14ac:dyDescent="0.25">
      <c r="A85" s="7" t="s">
        <v>141</v>
      </c>
      <c r="C85" s="5">
        <v>0</v>
      </c>
      <c r="E85" s="5">
        <v>850000000000</v>
      </c>
      <c r="G85" s="5">
        <v>0</v>
      </c>
      <c r="I85" s="5">
        <v>850000000000</v>
      </c>
      <c r="K85" s="25">
        <v>2.4083064581034027E-3</v>
      </c>
    </row>
    <row r="86" spans="1:11" s="5" customFormat="1" ht="21" x14ac:dyDescent="0.25">
      <c r="A86" s="7" t="s">
        <v>143</v>
      </c>
      <c r="C86" s="5">
        <v>0</v>
      </c>
      <c r="E86" s="5">
        <v>310000000000</v>
      </c>
      <c r="G86" s="5">
        <v>0</v>
      </c>
      <c r="I86" s="5">
        <v>310000000000</v>
      </c>
      <c r="K86" s="25">
        <v>8.7832353177888804E-4</v>
      </c>
    </row>
    <row r="87" spans="1:11" s="5" customFormat="1" ht="21.75" thickBot="1" x14ac:dyDescent="0.3">
      <c r="A87" s="7" t="s">
        <v>144</v>
      </c>
      <c r="C87" s="5">
        <v>0</v>
      </c>
      <c r="E87" s="5">
        <v>9950000000000</v>
      </c>
      <c r="G87" s="5">
        <v>0</v>
      </c>
      <c r="I87" s="5">
        <v>9950000000000</v>
      </c>
      <c r="K87" s="25">
        <v>2.8191352068386889E-2</v>
      </c>
    </row>
    <row r="88" spans="1:11" s="5" customFormat="1" ht="21.75" thickBot="1" x14ac:dyDescent="0.3">
      <c r="A88" s="7" t="s">
        <v>26</v>
      </c>
      <c r="C88" s="6">
        <f>SUM(C8:C87)</f>
        <v>129061094940966</v>
      </c>
      <c r="D88" s="7"/>
      <c r="E88" s="6">
        <f>SUM(E8:E87)</f>
        <v>323111366496838</v>
      </c>
      <c r="F88" s="7"/>
      <c r="G88" s="6">
        <f>SUM(G8:G87)</f>
        <v>312340772469679</v>
      </c>
      <c r="H88" s="7"/>
      <c r="I88" s="6">
        <f>SUM(I8:I87)</f>
        <v>139831688968125</v>
      </c>
      <c r="J88" s="7"/>
      <c r="K88" s="28">
        <f>SUM(K8:K87)</f>
        <v>0.39618536422287276</v>
      </c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5"/>
  <sheetViews>
    <sheetView rightToLeft="1" workbookViewId="0">
      <selection activeCell="O21" sqref="B20:O21"/>
    </sheetView>
  </sheetViews>
  <sheetFormatPr defaultRowHeight="18.75" x14ac:dyDescent="0.25"/>
  <cols>
    <col min="1" max="1" width="24" style="5" bestFit="1" customWidth="1"/>
    <col min="2" max="2" width="1" style="5" customWidth="1"/>
    <col min="3" max="3" width="23" style="5" customWidth="1"/>
    <col min="4" max="4" width="1" style="5" customWidth="1"/>
    <col min="5" max="5" width="23" style="5" customWidth="1"/>
    <col min="6" max="6" width="1" style="5" customWidth="1"/>
    <col min="7" max="7" width="32" style="5" customWidth="1"/>
    <col min="8" max="8" width="1" style="5" customWidth="1"/>
    <col min="9" max="9" width="9.140625" style="5" customWidth="1"/>
    <col min="10" max="16384" width="9.140625" style="5"/>
  </cols>
  <sheetData>
    <row r="2" spans="1:7" s="5" customFormat="1" ht="26.25" x14ac:dyDescent="0.25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</row>
    <row r="3" spans="1:7" s="5" customFormat="1" ht="26.25" x14ac:dyDescent="0.25">
      <c r="A3" s="9" t="s">
        <v>155</v>
      </c>
      <c r="B3" s="9" t="s">
        <v>155</v>
      </c>
      <c r="C3" s="9" t="s">
        <v>155</v>
      </c>
      <c r="D3" s="9" t="s">
        <v>155</v>
      </c>
      <c r="E3" s="9" t="s">
        <v>155</v>
      </c>
      <c r="F3" s="9" t="s">
        <v>155</v>
      </c>
      <c r="G3" s="9" t="s">
        <v>155</v>
      </c>
    </row>
    <row r="4" spans="1:7" s="5" customFormat="1" ht="26.25" x14ac:dyDescent="0.25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</row>
    <row r="6" spans="1:7" s="5" customFormat="1" ht="27" thickBot="1" x14ac:dyDescent="0.3">
      <c r="A6" s="8" t="s">
        <v>159</v>
      </c>
      <c r="C6" s="8" t="s">
        <v>132</v>
      </c>
      <c r="E6" s="8" t="s">
        <v>217</v>
      </c>
      <c r="G6" s="8" t="s">
        <v>13</v>
      </c>
    </row>
    <row r="7" spans="1:7" s="5" customFormat="1" ht="21" x14ac:dyDescent="0.25">
      <c r="A7" s="7" t="s">
        <v>226</v>
      </c>
      <c r="C7" s="5">
        <f>+'سرمایه‌گذاری در سهام'!I17</f>
        <v>1790394582739</v>
      </c>
      <c r="E7" s="25">
        <f>+C7/$C$12</f>
        <v>0.16430059832240623</v>
      </c>
      <c r="G7" s="25">
        <v>5.0727280425455065E-3</v>
      </c>
    </row>
    <row r="8" spans="1:7" s="5" customFormat="1" ht="21" x14ac:dyDescent="0.25">
      <c r="A8" s="7" t="s">
        <v>291</v>
      </c>
      <c r="C8" s="5">
        <f>+'سرمایه‌گذاری در صندوق'!I15</f>
        <v>243391274668</v>
      </c>
      <c r="E8" s="25">
        <f t="shared" ref="E8:E11" si="0">+C8/$C$12</f>
        <v>2.2335485395196305E-2</v>
      </c>
      <c r="G8" s="25">
        <v>6.8960091603407472E-4</v>
      </c>
    </row>
    <row r="9" spans="1:7" s="5" customFormat="1" ht="21" x14ac:dyDescent="0.25">
      <c r="A9" s="7" t="s">
        <v>227</v>
      </c>
      <c r="C9" s="5">
        <f>+'سرمایه‌گذاری در اوراق بهادار'!I85</f>
        <v>-693735765690</v>
      </c>
      <c r="E9" s="25">
        <f t="shared" si="0"/>
        <v>-6.366261520192254E-2</v>
      </c>
      <c r="G9" s="25">
        <v>-1.9655627349747483E-3</v>
      </c>
    </row>
    <row r="10" spans="1:7" s="5" customFormat="1" ht="21" x14ac:dyDescent="0.25">
      <c r="A10" s="7" t="s">
        <v>228</v>
      </c>
      <c r="C10" s="5">
        <f>+'درآمد سپرده بانکی'!C235</f>
        <v>3491252823440</v>
      </c>
      <c r="E10" s="25">
        <f t="shared" si="0"/>
        <v>0.32038464219906687</v>
      </c>
      <c r="G10" s="25">
        <v>9.8917726136026948E-3</v>
      </c>
    </row>
    <row r="11" spans="1:7" s="5" customFormat="1" ht="21" x14ac:dyDescent="0.25">
      <c r="A11" s="7" t="s">
        <v>292</v>
      </c>
      <c r="C11" s="5">
        <f>+'سایر درآمدها'!C11</f>
        <v>6065763809005</v>
      </c>
      <c r="E11" s="25">
        <f t="shared" si="0"/>
        <v>0.55664188928525316</v>
      </c>
      <c r="G11" s="25">
        <v>1.718613900536075E-2</v>
      </c>
    </row>
    <row r="12" spans="1:7" s="7" customFormat="1" ht="21" x14ac:dyDescent="0.25">
      <c r="A12" s="7" t="s">
        <v>294</v>
      </c>
      <c r="C12" s="6">
        <f>SUM(C7:C11)</f>
        <v>10897066724162</v>
      </c>
      <c r="E12" s="26">
        <f>SUM(E7:E11)</f>
        <v>1</v>
      </c>
      <c r="G12" s="28">
        <f>SUM(G7:G11)</f>
        <v>3.0874677842568275E-2</v>
      </c>
    </row>
    <row r="15" spans="1:7" s="5" customFormat="1" x14ac:dyDescent="0.45">
      <c r="G15" s="29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O21" sqref="B20:O21"/>
    </sheetView>
  </sheetViews>
  <sheetFormatPr defaultRowHeight="18.75" x14ac:dyDescent="0.25"/>
  <cols>
    <col min="1" max="1" width="35.7109375" style="5" bestFit="1" customWidth="1"/>
    <col min="2" max="2" width="1" style="5" customWidth="1"/>
    <col min="3" max="3" width="22" style="5" customWidth="1"/>
    <col min="4" max="4" width="1" style="5" customWidth="1"/>
    <col min="5" max="5" width="22" style="5" customWidth="1"/>
    <col min="6" max="6" width="1" style="5" customWidth="1"/>
    <col min="7" max="7" width="9.140625" style="5" customWidth="1"/>
    <col min="8" max="16384" width="9.140625" style="5"/>
  </cols>
  <sheetData>
    <row r="2" spans="1:5" s="5" customFormat="1" ht="26.25" x14ac:dyDescent="0.25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</row>
    <row r="3" spans="1:5" s="5" customFormat="1" ht="26.25" x14ac:dyDescent="0.25">
      <c r="A3" s="9" t="s">
        <v>155</v>
      </c>
      <c r="B3" s="9" t="s">
        <v>155</v>
      </c>
      <c r="C3" s="9" t="s">
        <v>155</v>
      </c>
      <c r="D3" s="9" t="s">
        <v>155</v>
      </c>
      <c r="E3" s="9" t="s">
        <v>155</v>
      </c>
    </row>
    <row r="4" spans="1:5" s="5" customFormat="1" ht="26.25" x14ac:dyDescent="0.25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</row>
    <row r="5" spans="1:5" s="5" customFormat="1" ht="26.25" x14ac:dyDescent="0.25">
      <c r="E5" s="27" t="s">
        <v>285</v>
      </c>
    </row>
    <row r="6" spans="1:5" s="5" customFormat="1" ht="26.25" x14ac:dyDescent="0.25">
      <c r="A6" s="8" t="s">
        <v>224</v>
      </c>
      <c r="C6" s="8" t="s">
        <v>157</v>
      </c>
      <c r="E6" s="8" t="s">
        <v>286</v>
      </c>
    </row>
    <row r="7" spans="1:5" s="5" customFormat="1" ht="26.25" x14ac:dyDescent="0.25">
      <c r="A7" s="8" t="s">
        <v>224</v>
      </c>
      <c r="C7" s="8" t="s">
        <v>132</v>
      </c>
      <c r="E7" s="8" t="s">
        <v>132</v>
      </c>
    </row>
    <row r="8" spans="1:5" s="5" customFormat="1" ht="21" x14ac:dyDescent="0.25">
      <c r="A8" s="7" t="s">
        <v>224</v>
      </c>
      <c r="C8" s="5">
        <v>1</v>
      </c>
      <c r="E8" s="5">
        <v>9351215</v>
      </c>
    </row>
    <row r="9" spans="1:5" s="5" customFormat="1" ht="21" x14ac:dyDescent="0.25">
      <c r="A9" s="7" t="s">
        <v>225</v>
      </c>
      <c r="C9" s="5">
        <v>0</v>
      </c>
      <c r="E9" s="5">
        <v>10736765873</v>
      </c>
    </row>
    <row r="10" spans="1:5" s="5" customFormat="1" ht="21" x14ac:dyDescent="0.25">
      <c r="A10" s="7" t="s">
        <v>293</v>
      </c>
      <c r="C10" s="5">
        <v>6065763809004</v>
      </c>
      <c r="E10" s="5">
        <v>18327275945287</v>
      </c>
    </row>
    <row r="11" spans="1:5" s="5" customFormat="1" ht="21" x14ac:dyDescent="0.25">
      <c r="A11" s="7" t="s">
        <v>26</v>
      </c>
      <c r="C11" s="6">
        <f>SUM(C8:C10)</f>
        <v>6065763809005</v>
      </c>
      <c r="D11" s="7"/>
      <c r="E11" s="6">
        <f>SUM(E8:E10)</f>
        <v>18338022062375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7"/>
  <sheetViews>
    <sheetView rightToLeft="1" workbookViewId="0">
      <selection activeCell="O21" sqref="B20:O21"/>
    </sheetView>
  </sheetViews>
  <sheetFormatPr defaultRowHeight="18.75" x14ac:dyDescent="0.25"/>
  <cols>
    <col min="1" max="1" width="40.28515625" style="5" bestFit="1" customWidth="1"/>
    <col min="2" max="2" width="1" style="5" customWidth="1"/>
    <col min="3" max="3" width="19.140625" style="5" bestFit="1" customWidth="1"/>
    <col min="4" max="4" width="1" style="5" customWidth="1"/>
    <col min="5" max="5" width="20.140625" style="5" bestFit="1" customWidth="1"/>
    <col min="6" max="6" width="1" style="5" customWidth="1"/>
    <col min="7" max="7" width="19.140625" style="5" bestFit="1" customWidth="1"/>
    <col min="8" max="8" width="1" style="5" customWidth="1"/>
    <col min="9" max="9" width="20.140625" style="5" bestFit="1" customWidth="1"/>
    <col min="10" max="10" width="1" style="5" customWidth="1"/>
    <col min="11" max="11" width="23" style="5" customWidth="1"/>
    <col min="12" max="12" width="1" style="5" customWidth="1"/>
    <col min="13" max="13" width="19.140625" style="5" bestFit="1" customWidth="1"/>
    <col min="14" max="14" width="1" style="5" customWidth="1"/>
    <col min="15" max="15" width="20.140625" style="5" bestFit="1" customWidth="1"/>
    <col min="16" max="16" width="1" style="5" customWidth="1"/>
    <col min="17" max="17" width="20.28515625" style="5" bestFit="1" customWidth="1"/>
    <col min="18" max="18" width="1" style="5" customWidth="1"/>
    <col min="19" max="19" width="20.5703125" style="5" bestFit="1" customWidth="1"/>
    <col min="20" max="20" width="1" style="5" customWidth="1"/>
    <col min="21" max="21" width="23" style="5" customWidth="1"/>
    <col min="22" max="22" width="1" style="5" customWidth="1"/>
    <col min="23" max="23" width="9.140625" style="5" customWidth="1"/>
    <col min="24" max="16384" width="9.140625" style="5"/>
  </cols>
  <sheetData>
    <row r="2" spans="1:21" s="5" customFormat="1" ht="26.25" x14ac:dyDescent="0.25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  <c r="M2" s="9" t="s">
        <v>0</v>
      </c>
      <c r="N2" s="9" t="s">
        <v>0</v>
      </c>
      <c r="O2" s="9" t="s">
        <v>0</v>
      </c>
      <c r="P2" s="9" t="s">
        <v>0</v>
      </c>
      <c r="Q2" s="9" t="s">
        <v>0</v>
      </c>
      <c r="R2" s="9" t="s">
        <v>0</v>
      </c>
      <c r="S2" s="9" t="s">
        <v>0</v>
      </c>
      <c r="T2" s="9" t="s">
        <v>0</v>
      </c>
      <c r="U2" s="9" t="s">
        <v>0</v>
      </c>
    </row>
    <row r="3" spans="1:21" s="5" customFormat="1" ht="26.25" x14ac:dyDescent="0.25">
      <c r="A3" s="9" t="s">
        <v>155</v>
      </c>
      <c r="B3" s="9" t="s">
        <v>155</v>
      </c>
      <c r="C3" s="9" t="s">
        <v>155</v>
      </c>
      <c r="D3" s="9" t="s">
        <v>155</v>
      </c>
      <c r="E3" s="9" t="s">
        <v>155</v>
      </c>
      <c r="F3" s="9" t="s">
        <v>155</v>
      </c>
      <c r="G3" s="9" t="s">
        <v>155</v>
      </c>
      <c r="H3" s="9" t="s">
        <v>155</v>
      </c>
      <c r="I3" s="9" t="s">
        <v>155</v>
      </c>
      <c r="J3" s="9" t="s">
        <v>155</v>
      </c>
      <c r="K3" s="9" t="s">
        <v>155</v>
      </c>
      <c r="L3" s="9" t="s">
        <v>155</v>
      </c>
      <c r="M3" s="9" t="s">
        <v>155</v>
      </c>
      <c r="N3" s="9" t="s">
        <v>155</v>
      </c>
      <c r="O3" s="9" t="s">
        <v>155</v>
      </c>
      <c r="P3" s="9" t="s">
        <v>155</v>
      </c>
      <c r="Q3" s="9" t="s">
        <v>155</v>
      </c>
      <c r="R3" s="9" t="s">
        <v>155</v>
      </c>
      <c r="S3" s="9" t="s">
        <v>155</v>
      </c>
      <c r="T3" s="9" t="s">
        <v>155</v>
      </c>
      <c r="U3" s="9" t="s">
        <v>155</v>
      </c>
    </row>
    <row r="4" spans="1:21" s="5" customFormat="1" ht="26.25" x14ac:dyDescent="0.25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  <c r="L4" s="9" t="s">
        <v>2</v>
      </c>
      <c r="M4" s="9" t="s">
        <v>2</v>
      </c>
      <c r="N4" s="9" t="s">
        <v>2</v>
      </c>
      <c r="O4" s="9" t="s">
        <v>2</v>
      </c>
      <c r="P4" s="9" t="s">
        <v>2</v>
      </c>
      <c r="Q4" s="9" t="s">
        <v>2</v>
      </c>
      <c r="R4" s="9" t="s">
        <v>2</v>
      </c>
      <c r="S4" s="9" t="s">
        <v>2</v>
      </c>
      <c r="T4" s="9" t="s">
        <v>2</v>
      </c>
      <c r="U4" s="9" t="s">
        <v>2</v>
      </c>
    </row>
    <row r="6" spans="1:21" s="5" customFormat="1" ht="26.25" x14ac:dyDescent="0.25">
      <c r="A6" s="8" t="s">
        <v>3</v>
      </c>
      <c r="C6" s="8" t="s">
        <v>157</v>
      </c>
      <c r="D6" s="8" t="s">
        <v>157</v>
      </c>
      <c r="E6" s="8" t="s">
        <v>157</v>
      </c>
      <c r="F6" s="8" t="s">
        <v>157</v>
      </c>
      <c r="G6" s="8" t="s">
        <v>157</v>
      </c>
      <c r="H6" s="8" t="s">
        <v>157</v>
      </c>
      <c r="I6" s="8" t="s">
        <v>157</v>
      </c>
      <c r="J6" s="8" t="s">
        <v>157</v>
      </c>
      <c r="K6" s="8" t="s">
        <v>157</v>
      </c>
      <c r="M6" s="8" t="s">
        <v>158</v>
      </c>
      <c r="N6" s="8" t="s">
        <v>158</v>
      </c>
      <c r="O6" s="8" t="s">
        <v>158</v>
      </c>
      <c r="P6" s="8" t="s">
        <v>158</v>
      </c>
      <c r="Q6" s="8" t="s">
        <v>158</v>
      </c>
      <c r="R6" s="8" t="s">
        <v>158</v>
      </c>
      <c r="S6" s="8" t="s">
        <v>158</v>
      </c>
      <c r="T6" s="8" t="s">
        <v>158</v>
      </c>
      <c r="U6" s="8" t="s">
        <v>158</v>
      </c>
    </row>
    <row r="7" spans="1:21" s="5" customFormat="1" ht="26.25" x14ac:dyDescent="0.25">
      <c r="A7" s="8" t="s">
        <v>3</v>
      </c>
      <c r="C7" s="8" t="s">
        <v>214</v>
      </c>
      <c r="E7" s="8" t="s">
        <v>215</v>
      </c>
      <c r="G7" s="8" t="s">
        <v>216</v>
      </c>
      <c r="I7" s="8" t="s">
        <v>132</v>
      </c>
      <c r="K7" s="8" t="s">
        <v>217</v>
      </c>
      <c r="M7" s="8" t="s">
        <v>214</v>
      </c>
      <c r="O7" s="8" t="s">
        <v>215</v>
      </c>
      <c r="Q7" s="8" t="s">
        <v>216</v>
      </c>
      <c r="S7" s="8" t="s">
        <v>132</v>
      </c>
      <c r="U7" s="8" t="s">
        <v>217</v>
      </c>
    </row>
    <row r="8" spans="1:21" s="5" customFormat="1" ht="21" x14ac:dyDescent="0.25">
      <c r="A8" s="7" t="s">
        <v>15</v>
      </c>
      <c r="C8" s="5">
        <v>0</v>
      </c>
      <c r="E8" s="5">
        <f>IFERROR(VLOOKUP(A8,'درآمد ناشی از تغییر قیمت اوراق'!A:Q,9,0),0)</f>
        <v>852737028</v>
      </c>
      <c r="G8" s="5">
        <f>IFERROR(VLOOKUP(A8,'درآمد ناشی از فروش'!A:Q,9,0),0)</f>
        <v>0</v>
      </c>
      <c r="I8" s="5">
        <f>+G8+E8+C8</f>
        <v>852737028</v>
      </c>
      <c r="K8" s="25">
        <f>+I8/$I$17</f>
        <v>4.7628441027533551E-4</v>
      </c>
      <c r="M8" s="5">
        <v>931034484</v>
      </c>
      <c r="O8" s="5">
        <f>IFERROR(VLOOKUP(A8,'درآمد ناشی از تغییر قیمت اوراق'!A:Q,17,0),0)</f>
        <v>11879845695</v>
      </c>
      <c r="Q8" s="5">
        <f>IFERROR(VLOOKUP(A8,'درآمد ناشی از فروش'!A:Q,17,0),0)</f>
        <v>18832195236</v>
      </c>
      <c r="S8" s="5">
        <f>+Q8+O8+M8</f>
        <v>31643075415</v>
      </c>
      <c r="U8" s="25">
        <f>+S8/$S$17</f>
        <v>1.0022889436274128E-2</v>
      </c>
    </row>
    <row r="9" spans="1:21" s="5" customFormat="1" ht="21" x14ac:dyDescent="0.25">
      <c r="A9" s="7" t="s">
        <v>195</v>
      </c>
      <c r="C9" s="5">
        <v>0</v>
      </c>
      <c r="E9" s="5">
        <f>IFERROR(VLOOKUP(A9,'درآمد ناشی از تغییر قیمت اوراق'!A:Q,9,0),0)</f>
        <v>0</v>
      </c>
      <c r="G9" s="5">
        <f>IFERROR(VLOOKUP(A9,'درآمد ناشی از فروش'!A:Q,9,0),0)</f>
        <v>0</v>
      </c>
      <c r="I9" s="5">
        <f t="shared" ref="I9:I16" si="0">+G9+E9+C9</f>
        <v>0</v>
      </c>
      <c r="K9" s="25">
        <f t="shared" ref="K9:K16" si="1">+I9/$I$17</f>
        <v>0</v>
      </c>
      <c r="M9" s="5">
        <v>1336000000</v>
      </c>
      <c r="O9" s="5">
        <f>IFERROR(VLOOKUP(A9,'درآمد ناشی از تغییر قیمت اوراق'!A:Q,17,0),0)</f>
        <v>0</v>
      </c>
      <c r="Q9" s="5">
        <f>IFERROR(VLOOKUP(A9,'درآمد ناشی از فروش'!A:Q,17,0),0)</f>
        <v>-9223067115</v>
      </c>
      <c r="S9" s="5">
        <f t="shared" ref="S9:S16" si="2">+Q9+O9+M9</f>
        <v>-7887067115</v>
      </c>
      <c r="U9" s="25">
        <f t="shared" ref="U9:U16" si="3">+S9/$S$17</f>
        <v>-2.4982148742926972E-3</v>
      </c>
    </row>
    <row r="10" spans="1:21" s="5" customFormat="1" ht="21" x14ac:dyDescent="0.25">
      <c r="A10" s="7" t="s">
        <v>200</v>
      </c>
      <c r="C10" s="5">
        <v>0</v>
      </c>
      <c r="E10" s="5">
        <f>IFERROR(VLOOKUP(A10,'درآمد ناشی از تغییر قیمت اوراق'!A:Q,9,0),0)</f>
        <v>0</v>
      </c>
      <c r="G10" s="5">
        <f>IFERROR(VLOOKUP(A10,'درآمد ناشی از فروش'!A:Q,9,0),0)</f>
        <v>0</v>
      </c>
      <c r="I10" s="5">
        <f t="shared" si="0"/>
        <v>0</v>
      </c>
      <c r="K10" s="25">
        <f t="shared" si="1"/>
        <v>0</v>
      </c>
      <c r="M10" s="5">
        <v>0</v>
      </c>
      <c r="O10" s="5">
        <f>IFERROR(VLOOKUP(A10,'درآمد ناشی از تغییر قیمت اوراق'!A:Q,17,0),0)</f>
        <v>0</v>
      </c>
      <c r="Q10" s="5">
        <f>IFERROR(VLOOKUP(A10,'درآمد ناشی از فروش'!A:Q,17,0),0)</f>
        <v>26593</v>
      </c>
      <c r="S10" s="5">
        <f t="shared" si="2"/>
        <v>26593</v>
      </c>
      <c r="U10" s="25">
        <f t="shared" si="3"/>
        <v>8.4232867786450545E-9</v>
      </c>
    </row>
    <row r="11" spans="1:21" s="5" customFormat="1" ht="21" x14ac:dyDescent="0.25">
      <c r="A11" s="7" t="s">
        <v>17</v>
      </c>
      <c r="C11" s="5">
        <v>0</v>
      </c>
      <c r="E11" s="5">
        <f>IFERROR(VLOOKUP(A11,'درآمد ناشی از تغییر قیمت اوراق'!A:Q,9,0),0)</f>
        <v>0</v>
      </c>
      <c r="G11" s="5">
        <f>IFERROR(VLOOKUP(A11,'درآمد ناشی از فروش'!A:Q,9,0),0)</f>
        <v>0</v>
      </c>
      <c r="I11" s="5">
        <f t="shared" si="0"/>
        <v>0</v>
      </c>
      <c r="K11" s="25">
        <f t="shared" si="1"/>
        <v>0</v>
      </c>
      <c r="M11" s="5">
        <v>0</v>
      </c>
      <c r="O11" s="5">
        <f>IFERROR(VLOOKUP(A11,'درآمد ناشی از تغییر قیمت اوراق'!A:Q,17,0),0)</f>
        <v>0</v>
      </c>
      <c r="Q11" s="5">
        <f>IFERROR(VLOOKUP(A11,'درآمد ناشی از فروش'!A:Q,17,0),0)</f>
        <v>-6662</v>
      </c>
      <c r="S11" s="5">
        <f t="shared" si="2"/>
        <v>-6662</v>
      </c>
      <c r="U11" s="25">
        <f t="shared" si="3"/>
        <v>-2.11017698339162E-9</v>
      </c>
    </row>
    <row r="12" spans="1:21" s="5" customFormat="1" ht="21" x14ac:dyDescent="0.25">
      <c r="A12" s="7" t="s">
        <v>25</v>
      </c>
      <c r="C12" s="5">
        <v>0</v>
      </c>
      <c r="E12" s="5">
        <f>IFERROR(VLOOKUP(A12,'درآمد ناشی از تغییر قیمت اوراق'!A:Q,9,0),0)</f>
        <v>69846067275</v>
      </c>
      <c r="G12" s="5">
        <f>IFERROR(VLOOKUP(A12,'درآمد ناشی از فروش'!A:Q,9,0),0)</f>
        <v>0</v>
      </c>
      <c r="I12" s="5">
        <f t="shared" si="0"/>
        <v>69846067275</v>
      </c>
      <c r="K12" s="25">
        <f t="shared" si="1"/>
        <v>3.9011549715564579E-2</v>
      </c>
      <c r="M12" s="5">
        <v>183116510560</v>
      </c>
      <c r="O12" s="5">
        <f>IFERROR(VLOOKUP(A12,'درآمد ناشی از تغییر قیمت اوراق'!A:Q,17,0),0)</f>
        <v>442130444697</v>
      </c>
      <c r="Q12" s="5">
        <f>IFERROR(VLOOKUP(A12,'درآمد ناشی از فروش'!A:Q,17,0),0)</f>
        <v>0</v>
      </c>
      <c r="S12" s="5">
        <f t="shared" si="2"/>
        <v>625246955257</v>
      </c>
      <c r="U12" s="25">
        <f t="shared" si="3"/>
        <v>0.1980458922124004</v>
      </c>
    </row>
    <row r="13" spans="1:21" s="5" customFormat="1" ht="21" x14ac:dyDescent="0.25">
      <c r="A13" s="7" t="s">
        <v>194</v>
      </c>
      <c r="C13" s="5">
        <v>0</v>
      </c>
      <c r="E13" s="5">
        <f>IFERROR(VLOOKUP(A13,'درآمد ناشی از تغییر قیمت اوراق'!A:Q,9,0),0)</f>
        <v>0</v>
      </c>
      <c r="G13" s="5">
        <f>IFERROR(VLOOKUP(A13,'درآمد ناشی از فروش'!A:Q,9,0),0)</f>
        <v>0</v>
      </c>
      <c r="I13" s="5">
        <f t="shared" si="0"/>
        <v>0</v>
      </c>
      <c r="K13" s="25">
        <f t="shared" si="1"/>
        <v>0</v>
      </c>
      <c r="M13" s="5">
        <v>192824072364</v>
      </c>
      <c r="O13" s="5">
        <f>IFERROR(VLOOKUP(A13,'درآمد ناشی از تغییر قیمت اوراق'!A:Q,17,0),0)</f>
        <v>0</v>
      </c>
      <c r="Q13" s="5">
        <f>IFERROR(VLOOKUP(A13,'درآمد ناشی از فروش'!A:Q,17,0),0)</f>
        <v>0</v>
      </c>
      <c r="S13" s="5">
        <f t="shared" si="2"/>
        <v>192824072364</v>
      </c>
      <c r="U13" s="25">
        <f t="shared" si="3"/>
        <v>6.1076691586063193E-2</v>
      </c>
    </row>
    <row r="14" spans="1:21" s="5" customFormat="1" ht="21" x14ac:dyDescent="0.25">
      <c r="A14" s="7" t="s">
        <v>24</v>
      </c>
      <c r="C14" s="5">
        <v>0</v>
      </c>
      <c r="E14" s="5">
        <f>IFERROR(VLOOKUP(A14,'درآمد ناشی از تغییر قیمت اوراق'!A:Q,9,0),0)</f>
        <v>277631867956</v>
      </c>
      <c r="G14" s="5">
        <f>IFERROR(VLOOKUP(A14,'درآمد ناشی از فروش'!A:Q,9,0),0)</f>
        <v>0</v>
      </c>
      <c r="I14" s="5">
        <f t="shared" si="0"/>
        <v>277631867956</v>
      </c>
      <c r="K14" s="25">
        <f t="shared" si="1"/>
        <v>0.1550674195691937</v>
      </c>
      <c r="M14" s="5">
        <v>0</v>
      </c>
      <c r="O14" s="5">
        <f>IFERROR(VLOOKUP(A14,'درآمد ناشی از تغییر قیمت اوراق'!A:Q,17,0),0)</f>
        <v>831486047357</v>
      </c>
      <c r="Q14" s="5">
        <f>IFERROR(VLOOKUP(A14,'درآمد ناشی از فروش'!A:Q,17,0),0)</f>
        <v>0</v>
      </c>
      <c r="S14" s="5">
        <f t="shared" si="2"/>
        <v>831486047357</v>
      </c>
      <c r="U14" s="25">
        <f t="shared" si="3"/>
        <v>0.26337176810927893</v>
      </c>
    </row>
    <row r="15" spans="1:21" s="5" customFormat="1" ht="21" x14ac:dyDescent="0.25">
      <c r="A15" s="7" t="s">
        <v>288</v>
      </c>
      <c r="C15" s="5">
        <v>0</v>
      </c>
      <c r="E15" s="5">
        <f>IFERROR(VLOOKUP(A15,'درآمد ناشی از تغییر قیمت اوراق'!A:Q,9,0),0)</f>
        <v>0</v>
      </c>
      <c r="G15" s="5">
        <f>IFERROR(VLOOKUP(A15,'درآمد ناشی از فروش'!A:Q,9,0),0)</f>
        <v>0</v>
      </c>
      <c r="I15" s="5">
        <f>+G15+E15+C15</f>
        <v>0</v>
      </c>
      <c r="K15" s="25">
        <f t="shared" si="1"/>
        <v>0</v>
      </c>
      <c r="M15" s="5">
        <v>0</v>
      </c>
      <c r="O15" s="5">
        <f>IFERROR(VLOOKUP(K15,'درآمد ناشی از تغییر قیمت اوراق'!K:AA,9,0),0)</f>
        <v>0</v>
      </c>
      <c r="Q15" s="5">
        <f>IFERROR(VLOOKUP(A15,'درآمد ناشی از فروش'!A:Q,17,0),0)</f>
        <v>41704147007</v>
      </c>
      <c r="S15" s="5">
        <f>+Q15+O15+M15</f>
        <v>41704147007</v>
      </c>
      <c r="U15" s="25">
        <f t="shared" si="3"/>
        <v>1.3209716470452104E-2</v>
      </c>
    </row>
    <row r="16" spans="1:21" s="5" customFormat="1" ht="21.75" thickBot="1" x14ac:dyDescent="0.3">
      <c r="A16" s="7" t="s">
        <v>287</v>
      </c>
      <c r="C16" s="5">
        <v>0</v>
      </c>
      <c r="E16" s="5">
        <f>IFERROR(VLOOKUP(A16,'درآمد ناشی از تغییر قیمت اوراق'!A:Q,9,0),0)</f>
        <v>0</v>
      </c>
      <c r="G16" s="5">
        <f>IFERROR(VLOOKUP(A16,'درآمد ناشی از فروش'!A:Q,9,0),0)</f>
        <v>1442063910480</v>
      </c>
      <c r="I16" s="5">
        <f t="shared" si="0"/>
        <v>1442063910480</v>
      </c>
      <c r="K16" s="25">
        <f t="shared" si="1"/>
        <v>0.80544474630496643</v>
      </c>
      <c r="M16" s="5">
        <v>0</v>
      </c>
      <c r="O16" s="5">
        <f>IFERROR(VLOOKUP(K16,'درآمد ناشی از تغییر قیمت اوراق'!K:AA,9,0),0)</f>
        <v>0</v>
      </c>
      <c r="Q16" s="5">
        <f>IFERROR(VLOOKUP(A16,'درآمد ناشی از فروش'!A:Q,17,0),0)</f>
        <v>1442063910480</v>
      </c>
      <c r="S16" s="5">
        <f t="shared" si="2"/>
        <v>1442063910480</v>
      </c>
      <c r="U16" s="25">
        <f t="shared" si="3"/>
        <v>0.45677125074671415</v>
      </c>
    </row>
    <row r="17" spans="1:21" s="7" customFormat="1" ht="21.75" thickBot="1" x14ac:dyDescent="0.3">
      <c r="A17" s="7" t="s">
        <v>26</v>
      </c>
      <c r="C17" s="6">
        <f>SUM(C8:C16)</f>
        <v>0</v>
      </c>
      <c r="E17" s="6">
        <f t="shared" ref="E17:U17" si="4">SUM(E8:E16)</f>
        <v>348330672259</v>
      </c>
      <c r="F17" s="7">
        <f t="shared" si="4"/>
        <v>0</v>
      </c>
      <c r="G17" s="6">
        <f t="shared" si="4"/>
        <v>1442063910480</v>
      </c>
      <c r="H17" s="7">
        <f t="shared" si="4"/>
        <v>0</v>
      </c>
      <c r="I17" s="6">
        <f t="shared" si="4"/>
        <v>1790394582739</v>
      </c>
      <c r="J17" s="7">
        <f t="shared" si="4"/>
        <v>0</v>
      </c>
      <c r="K17" s="26">
        <f t="shared" si="4"/>
        <v>1</v>
      </c>
      <c r="L17" s="7">
        <f t="shared" si="4"/>
        <v>0</v>
      </c>
      <c r="M17" s="6">
        <f t="shared" si="4"/>
        <v>378207617408</v>
      </c>
      <c r="N17" s="7">
        <f t="shared" si="4"/>
        <v>0</v>
      </c>
      <c r="O17" s="6">
        <f t="shared" si="4"/>
        <v>1285496337749</v>
      </c>
      <c r="P17" s="7">
        <f t="shared" si="4"/>
        <v>0</v>
      </c>
      <c r="Q17" s="6">
        <f t="shared" si="4"/>
        <v>1493377205539</v>
      </c>
      <c r="R17" s="7">
        <f t="shared" si="4"/>
        <v>0</v>
      </c>
      <c r="S17" s="6">
        <f t="shared" si="4"/>
        <v>3157081160696</v>
      </c>
      <c r="T17" s="7">
        <f t="shared" si="4"/>
        <v>0</v>
      </c>
      <c r="U17" s="26">
        <f t="shared" si="4"/>
        <v>1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سهام</vt:lpstr>
      <vt:lpstr>واحد های صندوق</vt:lpstr>
      <vt:lpstr>تبعی</vt:lpstr>
      <vt:lpstr>اوراق مشارکت</vt:lpstr>
      <vt:lpstr>تعدیل قیمت</vt:lpstr>
      <vt:lpstr>سپرده</vt:lpstr>
      <vt:lpstr>جمع درآمدها</vt:lpstr>
      <vt:lpstr>سایر درآمدها</vt:lpstr>
      <vt:lpstr>سرمایه‌گذاری در سهام</vt:lpstr>
      <vt:lpstr>سرمایه‌گذاری در صندوق</vt:lpstr>
      <vt:lpstr>سرمایه‌گذاری در اوراق بهادار</vt:lpstr>
      <vt:lpstr>مبالغ تخصیصی اوراق آوند</vt:lpstr>
      <vt:lpstr>درآمد سود سهام</vt:lpstr>
      <vt:lpstr>سود اوراق مشارکت</vt:lpstr>
      <vt:lpstr>سود سپرده بانکی</vt:lpstr>
      <vt:lpstr>درآمد سپرده بانکی</vt:lpstr>
      <vt:lpstr>درآمد ناشی از فروش</vt:lpstr>
      <vt:lpstr>درآمد ناشی از تغییر قیمت اوراق</vt:lpstr>
      <vt:lpstr>'مبالغ تخصیصی اوراق آوند'!Print_Area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2026-02-24T11:45:26Z</dcterms:created>
  <dcterms:modified xsi:type="dcterms:W3CDTF">2026-02-24T12:37:56Z</dcterms:modified>
</cp:coreProperties>
</file>