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4\"/>
    </mc:Choice>
  </mc:AlternateContent>
  <xr:revisionPtr revIDLastSave="0" documentId="13_ncr:1_{72811DB9-4824-434F-AC24-BD70DD12B07F}" xr6:coauthVersionLast="47" xr6:coauthVersionMax="47" xr10:uidLastSave="{00000000-0000-0000-0000-000000000000}"/>
  <bookViews>
    <workbookView xWindow="-120" yWindow="-120" windowWidth="29040" windowHeight="15720" tabRatio="907" xr2:uid="{00000000-000D-0000-FFFF-FFFF00000000}"/>
  </bookViews>
  <sheets>
    <sheet name="سهام" sheetId="1" r:id="rId1"/>
    <sheet name="واحد های صندوق" sheetId="17" r:id="rId2"/>
    <sheet name="تبعی" sheetId="2" r:id="rId3"/>
    <sheet name="اوراق مشارکت" sheetId="3" r:id="rId4"/>
    <sheet name="تعدیل قیمت" sheetId="4" r:id="rId5"/>
    <sheet name="سپرده" sheetId="6" r:id="rId6"/>
    <sheet name="جمع درآمدها" sheetId="15" r:id="rId7"/>
    <sheet name="سایر درآمدها" sheetId="14" r:id="rId8"/>
    <sheet name="سرمایه‌گذاری در سهام" sheetId="11" r:id="rId9"/>
    <sheet name="سرمایه‌گذاری در صندوق" sheetId="19" r:id="rId10"/>
    <sheet name="سرمایه‌گذاری در اوراق بهادار" sheetId="12" r:id="rId11"/>
    <sheet name="مبالغ تخصیصی اوراق آوند" sheetId="20" r:id="rId12"/>
    <sheet name="درآمد سود سهام" sheetId="8" r:id="rId13"/>
    <sheet name="سود اوراق بهادار" sheetId="7" r:id="rId14"/>
    <sheet name="سود سپرده بانکی" sheetId="18" r:id="rId15"/>
    <sheet name="درآمد سپرده بانکی" sheetId="13" r:id="rId16"/>
    <sheet name="درآمد ناشی از فروش" sheetId="10" r:id="rId17"/>
    <sheet name="درآمد ناشی از تغییر قیمت اوراق" sheetId="9" r:id="rId18"/>
  </sheets>
  <definedNames>
    <definedName name="_xlnm.Print_Area" localSheetId="11">'مبالغ تخصیصی اوراق آوند'!$A$1:$H$28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2" i="1" l="1"/>
  <c r="Y19" i="17"/>
  <c r="Y64" i="3"/>
  <c r="K112" i="6"/>
  <c r="G12" i="15"/>
  <c r="U11" i="11"/>
  <c r="U9" i="11"/>
  <c r="U10" i="11"/>
  <c r="U8" i="11"/>
  <c r="K8" i="11"/>
  <c r="K11" i="11"/>
  <c r="K9" i="11"/>
  <c r="K10" i="11"/>
  <c r="E121" i="13"/>
  <c r="I8" i="11"/>
  <c r="C10" i="15"/>
  <c r="I19" i="9"/>
  <c r="E9" i="12"/>
  <c r="E10" i="12"/>
  <c r="E11" i="12"/>
  <c r="I11" i="12" s="1"/>
  <c r="E12" i="12"/>
  <c r="I12" i="12" s="1"/>
  <c r="E13" i="12"/>
  <c r="I13" i="12" s="1"/>
  <c r="E14" i="12"/>
  <c r="I14" i="12" s="1"/>
  <c r="E15" i="12"/>
  <c r="I15" i="12" s="1"/>
  <c r="E16" i="12"/>
  <c r="I16" i="12" s="1"/>
  <c r="E17" i="12"/>
  <c r="E18" i="12"/>
  <c r="I18" i="12" s="1"/>
  <c r="E19" i="12"/>
  <c r="I19" i="12" s="1"/>
  <c r="E20" i="12"/>
  <c r="I20" i="12" s="1"/>
  <c r="E21" i="12"/>
  <c r="I21" i="12" s="1"/>
  <c r="E22" i="12"/>
  <c r="I22" i="12" s="1"/>
  <c r="E23" i="12"/>
  <c r="I23" i="12" s="1"/>
  <c r="E24" i="12"/>
  <c r="I24" i="12" s="1"/>
  <c r="E25" i="12"/>
  <c r="E26" i="12"/>
  <c r="I26" i="12" s="1"/>
  <c r="E27" i="12"/>
  <c r="I27" i="12" s="1"/>
  <c r="E28" i="12"/>
  <c r="I28" i="12" s="1"/>
  <c r="E29" i="12"/>
  <c r="I29" i="12" s="1"/>
  <c r="E30" i="12"/>
  <c r="I30" i="12" s="1"/>
  <c r="E31" i="12"/>
  <c r="I31" i="12" s="1"/>
  <c r="E32" i="12"/>
  <c r="I32" i="12" s="1"/>
  <c r="E33" i="12"/>
  <c r="E34" i="12"/>
  <c r="I34" i="12" s="1"/>
  <c r="E35" i="12"/>
  <c r="I35" i="12" s="1"/>
  <c r="E36" i="12"/>
  <c r="I36" i="12" s="1"/>
  <c r="E37" i="12"/>
  <c r="I37" i="12" s="1"/>
  <c r="E38" i="12"/>
  <c r="I38" i="12" s="1"/>
  <c r="E39" i="12"/>
  <c r="I39" i="12" s="1"/>
  <c r="E40" i="12"/>
  <c r="I40" i="12" s="1"/>
  <c r="E41" i="12"/>
  <c r="E42" i="12"/>
  <c r="I42" i="12" s="1"/>
  <c r="E43" i="12"/>
  <c r="I43" i="12" s="1"/>
  <c r="E44" i="12"/>
  <c r="I44" i="12" s="1"/>
  <c r="E45" i="12"/>
  <c r="I45" i="12" s="1"/>
  <c r="E46" i="12"/>
  <c r="I46" i="12" s="1"/>
  <c r="E47" i="12"/>
  <c r="I47" i="12" s="1"/>
  <c r="E48" i="12"/>
  <c r="I48" i="12" s="1"/>
  <c r="E49" i="12"/>
  <c r="I49" i="12" s="1"/>
  <c r="E50" i="12"/>
  <c r="I50" i="12" s="1"/>
  <c r="E51" i="12"/>
  <c r="I51" i="12" s="1"/>
  <c r="E52" i="12"/>
  <c r="I52" i="12" s="1"/>
  <c r="E53" i="12"/>
  <c r="I53" i="12" s="1"/>
  <c r="E54" i="12"/>
  <c r="I54" i="12" s="1"/>
  <c r="E55" i="12"/>
  <c r="I55" i="12" s="1"/>
  <c r="E56" i="12"/>
  <c r="I56" i="12" s="1"/>
  <c r="E8" i="12"/>
  <c r="I8" i="12" s="1"/>
  <c r="I9" i="11"/>
  <c r="I10" i="11"/>
  <c r="I9" i="12"/>
  <c r="I10" i="12"/>
  <c r="I17" i="12"/>
  <c r="I25" i="12"/>
  <c r="I33" i="12"/>
  <c r="I41" i="12"/>
  <c r="I9" i="19"/>
  <c r="I10" i="19"/>
  <c r="I11" i="19"/>
  <c r="I12" i="19"/>
  <c r="I13" i="19"/>
  <c r="I14" i="19"/>
  <c r="I15" i="19"/>
  <c r="I18" i="19" s="1"/>
  <c r="C8" i="15" s="1"/>
  <c r="I16" i="19"/>
  <c r="I17" i="19"/>
  <c r="I8" i="19"/>
  <c r="I68" i="9"/>
  <c r="I67" i="9"/>
  <c r="I66" i="9"/>
  <c r="I65" i="9"/>
  <c r="I64" i="9"/>
  <c r="I63" i="9"/>
  <c r="I62" i="9"/>
  <c r="I61" i="9"/>
  <c r="I60" i="9"/>
  <c r="I59" i="9"/>
  <c r="I58" i="9"/>
  <c r="I57" i="9"/>
  <c r="I56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8" i="9"/>
  <c r="I17" i="9"/>
  <c r="I16" i="9"/>
  <c r="I15" i="9"/>
  <c r="I14" i="9"/>
  <c r="I13" i="9"/>
  <c r="I12" i="9"/>
  <c r="I11" i="9"/>
  <c r="I10" i="9"/>
  <c r="I9" i="9"/>
  <c r="I8" i="9"/>
  <c r="Q68" i="9"/>
  <c r="Q67" i="9"/>
  <c r="Q66" i="9"/>
  <c r="Q65" i="9"/>
  <c r="Q64" i="9"/>
  <c r="Q63" i="9"/>
  <c r="Q62" i="9"/>
  <c r="Q61" i="9"/>
  <c r="Q60" i="9"/>
  <c r="Q59" i="9"/>
  <c r="Q58" i="9"/>
  <c r="Q57" i="9"/>
  <c r="Q56" i="9"/>
  <c r="Q55" i="9"/>
  <c r="Q54" i="9"/>
  <c r="Q53" i="9"/>
  <c r="Q52" i="9"/>
  <c r="Q51" i="9"/>
  <c r="Q50" i="9"/>
  <c r="Q49" i="9"/>
  <c r="Q48" i="9"/>
  <c r="Q47" i="9"/>
  <c r="Q46" i="9"/>
  <c r="Q45" i="9"/>
  <c r="Q44" i="9"/>
  <c r="Q43" i="9"/>
  <c r="Q42" i="9"/>
  <c r="Q41" i="9"/>
  <c r="Q40" i="9"/>
  <c r="Q39" i="9"/>
  <c r="Q38" i="9"/>
  <c r="Q37" i="9"/>
  <c r="Q36" i="9"/>
  <c r="Q35" i="9"/>
  <c r="Q34" i="9"/>
  <c r="Q33" i="9"/>
  <c r="Q32" i="9"/>
  <c r="Q31" i="9"/>
  <c r="Q30" i="9"/>
  <c r="Q29" i="9"/>
  <c r="Q28" i="9"/>
  <c r="Q27" i="9"/>
  <c r="Q26" i="9"/>
  <c r="Q25" i="9"/>
  <c r="Q24" i="9"/>
  <c r="Q23" i="9"/>
  <c r="Q22" i="9"/>
  <c r="Q21" i="9"/>
  <c r="Q20" i="9"/>
  <c r="Q19" i="9"/>
  <c r="Q18" i="9"/>
  <c r="Q17" i="9"/>
  <c r="Q16" i="9"/>
  <c r="Q14" i="9"/>
  <c r="Q13" i="9"/>
  <c r="Q12" i="9"/>
  <c r="Q11" i="9"/>
  <c r="Q10" i="9"/>
  <c r="Q9" i="9"/>
  <c r="Q8" i="9"/>
  <c r="Q15" i="9"/>
  <c r="E14" i="20"/>
  <c r="I9" i="10" l="1"/>
  <c r="I10" i="10"/>
  <c r="I11" i="10"/>
  <c r="I12" i="10"/>
  <c r="I13" i="10"/>
  <c r="I14" i="10"/>
  <c r="I15" i="10"/>
  <c r="I18" i="10" s="1"/>
  <c r="I16" i="10"/>
  <c r="I17" i="10"/>
  <c r="I8" i="10"/>
  <c r="Q10" i="10"/>
  <c r="Q17" i="10"/>
  <c r="Q16" i="10"/>
  <c r="Q15" i="10"/>
  <c r="Q14" i="10"/>
  <c r="Q13" i="10"/>
  <c r="Q12" i="10"/>
  <c r="Q9" i="10"/>
  <c r="Q8" i="10"/>
  <c r="Q11" i="10"/>
  <c r="C11" i="15"/>
  <c r="S18" i="19"/>
  <c r="Q18" i="19"/>
  <c r="O18" i="19"/>
  <c r="M18" i="19"/>
  <c r="G18" i="19"/>
  <c r="E18" i="19"/>
  <c r="C18" i="19"/>
  <c r="G9" i="18"/>
  <c r="G10" i="18"/>
  <c r="G11" i="18"/>
  <c r="G12" i="18"/>
  <c r="G13" i="18"/>
  <c r="G14" i="18"/>
  <c r="G121" i="18" s="1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G76" i="18"/>
  <c r="G77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100" i="18"/>
  <c r="G101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4" i="18"/>
  <c r="G115" i="18"/>
  <c r="G116" i="18"/>
  <c r="G117" i="18"/>
  <c r="G118" i="18"/>
  <c r="G119" i="18"/>
  <c r="G120" i="18"/>
  <c r="G8" i="18"/>
  <c r="M121" i="18"/>
  <c r="K121" i="18"/>
  <c r="I121" i="18"/>
  <c r="E121" i="18"/>
  <c r="C121" i="18"/>
  <c r="K39" i="4"/>
  <c r="W19" i="17"/>
  <c r="U19" i="17"/>
  <c r="O19" i="17"/>
  <c r="K19" i="17"/>
  <c r="G19" i="17"/>
  <c r="E19" i="17"/>
  <c r="E11" i="14"/>
  <c r="C11" i="14"/>
  <c r="G121" i="13"/>
  <c r="I9" i="13" s="1"/>
  <c r="C121" i="13"/>
  <c r="E14" i="13" s="1"/>
  <c r="Q57" i="12"/>
  <c r="O57" i="12"/>
  <c r="M57" i="12"/>
  <c r="K57" i="12"/>
  <c r="I57" i="12"/>
  <c r="G57" i="12"/>
  <c r="E57" i="12"/>
  <c r="C57" i="12"/>
  <c r="S11" i="11"/>
  <c r="Q11" i="11"/>
  <c r="O11" i="11"/>
  <c r="M11" i="11"/>
  <c r="I11" i="11"/>
  <c r="C7" i="15" s="1"/>
  <c r="G11" i="11"/>
  <c r="E11" i="11"/>
  <c r="C11" i="11"/>
  <c r="O18" i="10"/>
  <c r="M18" i="10"/>
  <c r="G18" i="10"/>
  <c r="E18" i="10"/>
  <c r="Q69" i="9"/>
  <c r="O69" i="9"/>
  <c r="M69" i="9"/>
  <c r="I69" i="9"/>
  <c r="G69" i="9"/>
  <c r="E69" i="9"/>
  <c r="S10" i="8"/>
  <c r="Q10" i="8"/>
  <c r="O10" i="8"/>
  <c r="M10" i="8"/>
  <c r="K10" i="8"/>
  <c r="I10" i="8"/>
  <c r="M43" i="7"/>
  <c r="K43" i="7"/>
  <c r="I43" i="7"/>
  <c r="G43" i="7"/>
  <c r="E43" i="7"/>
  <c r="C43" i="7"/>
  <c r="I112" i="6"/>
  <c r="G112" i="6"/>
  <c r="E112" i="6"/>
  <c r="C112" i="6"/>
  <c r="W64" i="3"/>
  <c r="U64" i="3"/>
  <c r="O64" i="3"/>
  <c r="K64" i="3"/>
  <c r="G64" i="3"/>
  <c r="E64" i="3"/>
  <c r="W12" i="1"/>
  <c r="U12" i="1"/>
  <c r="O12" i="1"/>
  <c r="K12" i="1"/>
  <c r="G12" i="1"/>
  <c r="E12" i="1"/>
  <c r="C9" i="15" l="1"/>
  <c r="Q18" i="10"/>
  <c r="I112" i="13"/>
  <c r="I96" i="13"/>
  <c r="I72" i="13"/>
  <c r="I40" i="13"/>
  <c r="I16" i="13"/>
  <c r="I111" i="13"/>
  <c r="I79" i="13"/>
  <c r="I55" i="13"/>
  <c r="I31" i="13"/>
  <c r="I118" i="13"/>
  <c r="I94" i="13"/>
  <c r="I78" i="13"/>
  <c r="I54" i="13"/>
  <c r="I14" i="13"/>
  <c r="I117" i="13"/>
  <c r="I109" i="13"/>
  <c r="I101" i="13"/>
  <c r="I93" i="13"/>
  <c r="I85" i="13"/>
  <c r="I77" i="13"/>
  <c r="I69" i="13"/>
  <c r="I61" i="13"/>
  <c r="I53" i="13"/>
  <c r="I45" i="13"/>
  <c r="I37" i="13"/>
  <c r="I29" i="13"/>
  <c r="I21" i="13"/>
  <c r="I13" i="13"/>
  <c r="I104" i="13"/>
  <c r="I88" i="13"/>
  <c r="I64" i="13"/>
  <c r="I48" i="13"/>
  <c r="I24" i="13"/>
  <c r="I103" i="13"/>
  <c r="I63" i="13"/>
  <c r="I15" i="13"/>
  <c r="I102" i="13"/>
  <c r="I86" i="13"/>
  <c r="I62" i="13"/>
  <c r="I38" i="13"/>
  <c r="I30" i="13"/>
  <c r="I116" i="13"/>
  <c r="I108" i="13"/>
  <c r="I100" i="13"/>
  <c r="I92" i="13"/>
  <c r="I76" i="13"/>
  <c r="I68" i="13"/>
  <c r="I60" i="13"/>
  <c r="I52" i="13"/>
  <c r="I44" i="13"/>
  <c r="I36" i="13"/>
  <c r="I28" i="13"/>
  <c r="I20" i="13"/>
  <c r="I12" i="13"/>
  <c r="I120" i="13"/>
  <c r="I80" i="13"/>
  <c r="I56" i="13"/>
  <c r="I32" i="13"/>
  <c r="I119" i="13"/>
  <c r="I95" i="13"/>
  <c r="I71" i="13"/>
  <c r="I47" i="13"/>
  <c r="I39" i="13"/>
  <c r="I110" i="13"/>
  <c r="I70" i="13"/>
  <c r="I46" i="13"/>
  <c r="I22" i="13"/>
  <c r="I84" i="13"/>
  <c r="I115" i="13"/>
  <c r="I107" i="13"/>
  <c r="I99" i="13"/>
  <c r="I91" i="13"/>
  <c r="I83" i="13"/>
  <c r="I75" i="13"/>
  <c r="I67" i="13"/>
  <c r="I59" i="13"/>
  <c r="I51" i="13"/>
  <c r="I43" i="13"/>
  <c r="I35" i="13"/>
  <c r="I27" i="13"/>
  <c r="I19" i="13"/>
  <c r="I11" i="13"/>
  <c r="I87" i="13"/>
  <c r="I23" i="13"/>
  <c r="I114" i="13"/>
  <c r="I106" i="13"/>
  <c r="I98" i="13"/>
  <c r="I90" i="13"/>
  <c r="I82" i="13"/>
  <c r="I74" i="13"/>
  <c r="I66" i="13"/>
  <c r="I58" i="13"/>
  <c r="I50" i="13"/>
  <c r="I42" i="13"/>
  <c r="I34" i="13"/>
  <c r="I26" i="13"/>
  <c r="I18" i="13"/>
  <c r="I10" i="13"/>
  <c r="I8" i="13"/>
  <c r="I113" i="13"/>
  <c r="I105" i="13"/>
  <c r="I97" i="13"/>
  <c r="I89" i="13"/>
  <c r="I81" i="13"/>
  <c r="I73" i="13"/>
  <c r="I65" i="13"/>
  <c r="I57" i="13"/>
  <c r="I49" i="13"/>
  <c r="I41" i="13"/>
  <c r="I33" i="13"/>
  <c r="I25" i="13"/>
  <c r="I17" i="13"/>
  <c r="E53" i="13"/>
  <c r="E117" i="13"/>
  <c r="E109" i="13"/>
  <c r="E45" i="13"/>
  <c r="E37" i="13"/>
  <c r="E93" i="13"/>
  <c r="E29" i="13"/>
  <c r="E85" i="13"/>
  <c r="E21" i="13"/>
  <c r="E77" i="13"/>
  <c r="E13" i="13"/>
  <c r="E69" i="13"/>
  <c r="E101" i="13"/>
  <c r="E61" i="13"/>
  <c r="E116" i="13"/>
  <c r="E76" i="13"/>
  <c r="E44" i="13"/>
  <c r="E20" i="13"/>
  <c r="E115" i="13"/>
  <c r="E107" i="13"/>
  <c r="E99" i="13"/>
  <c r="E91" i="13"/>
  <c r="E83" i="13"/>
  <c r="E75" i="13"/>
  <c r="E67" i="13"/>
  <c r="E59" i="13"/>
  <c r="E51" i="13"/>
  <c r="E43" i="13"/>
  <c r="E35" i="13"/>
  <c r="E27" i="13"/>
  <c r="E19" i="13"/>
  <c r="E11" i="13"/>
  <c r="E68" i="13"/>
  <c r="E36" i="13"/>
  <c r="E12" i="13"/>
  <c r="E114" i="13"/>
  <c r="E106" i="13"/>
  <c r="E98" i="13"/>
  <c r="E90" i="13"/>
  <c r="E82" i="13"/>
  <c r="E74" i="13"/>
  <c r="E66" i="13"/>
  <c r="E58" i="13"/>
  <c r="E50" i="13"/>
  <c r="E42" i="13"/>
  <c r="E34" i="13"/>
  <c r="E26" i="13"/>
  <c r="E18" i="13"/>
  <c r="E10" i="13"/>
  <c r="E92" i="13"/>
  <c r="E8" i="13"/>
  <c r="E113" i="13"/>
  <c r="E105" i="13"/>
  <c r="E97" i="13"/>
  <c r="E89" i="13"/>
  <c r="E81" i="13"/>
  <c r="E73" i="13"/>
  <c r="E65" i="13"/>
  <c r="E57" i="13"/>
  <c r="E49" i="13"/>
  <c r="E41" i="13"/>
  <c r="E33" i="13"/>
  <c r="E25" i="13"/>
  <c r="E17" i="13"/>
  <c r="E9" i="13"/>
  <c r="E120" i="13"/>
  <c r="E112" i="13"/>
  <c r="E104" i="13"/>
  <c r="E96" i="13"/>
  <c r="E88" i="13"/>
  <c r="E80" i="13"/>
  <c r="E72" i="13"/>
  <c r="E64" i="13"/>
  <c r="E56" i="13"/>
  <c r="E48" i="13"/>
  <c r="E40" i="13"/>
  <c r="E32" i="13"/>
  <c r="E24" i="13"/>
  <c r="E16" i="13"/>
  <c r="E100" i="13"/>
  <c r="E84" i="13"/>
  <c r="E60" i="13"/>
  <c r="E28" i="13"/>
  <c r="E119" i="13"/>
  <c r="E111" i="13"/>
  <c r="E103" i="13"/>
  <c r="E95" i="13"/>
  <c r="E87" i="13"/>
  <c r="E79" i="13"/>
  <c r="E71" i="13"/>
  <c r="E63" i="13"/>
  <c r="E55" i="13"/>
  <c r="E47" i="13"/>
  <c r="E39" i="13"/>
  <c r="E31" i="13"/>
  <c r="E23" i="13"/>
  <c r="E15" i="13"/>
  <c r="E108" i="13"/>
  <c r="E52" i="13"/>
  <c r="E118" i="13"/>
  <c r="E110" i="13"/>
  <c r="E102" i="13"/>
  <c r="E94" i="13"/>
  <c r="E86" i="13"/>
  <c r="E78" i="13"/>
  <c r="E70" i="13"/>
  <c r="E62" i="13"/>
  <c r="E54" i="13"/>
  <c r="E46" i="13"/>
  <c r="E38" i="13"/>
  <c r="E30" i="13"/>
  <c r="E22" i="13"/>
  <c r="C12" i="15" l="1"/>
  <c r="E9" i="15"/>
  <c r="I121" i="13"/>
  <c r="E7" i="15" l="1"/>
  <c r="E12" i="15" s="1"/>
  <c r="E8" i="15"/>
  <c r="E10" i="15"/>
  <c r="E11" i="15"/>
</calcChain>
</file>

<file path=xl/sharedStrings.xml><?xml version="1.0" encoding="utf-8"?>
<sst xmlns="http://schemas.openxmlformats.org/spreadsheetml/2006/main" count="2051" uniqueCount="278">
  <si>
    <t>صندوق سرمایه‌گذاری ثابت آوند مفید</t>
  </si>
  <si>
    <t>صورت وضعیت پورتفوی</t>
  </si>
  <si>
    <t>برای ماه منتهی به 1405/04/31</t>
  </si>
  <si>
    <t>نام شرکت</t>
  </si>
  <si>
    <t>1405/03/31</t>
  </si>
  <si>
    <t>تغییرات طی دوره</t>
  </si>
  <si>
    <t>1405/04/31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</si>
  <si>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</si>
  <si>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</si>
  <si>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</si>
  <si>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</si>
  <si>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</si>
  <si>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</si>
  <si>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</si>
  <si>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</si>
  <si>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 معادن وص.معدنی خاورمیانه</t>
  </si>
  <si>
    <t>0.01%</t>
  </si>
  <si>
    <t>صندوق س سهامی بیدار-اهرمی - واحد عادی</t>
  </si>
  <si>
    <t>صندوق س صنایع مفید1- بخشی</t>
  </si>
  <si>
    <t>صندوق س صنایع مفید4-بخشی</t>
  </si>
  <si>
    <t>صندوق س.توسعه اندوخته آینده-س</t>
  </si>
  <si>
    <t>صندوق سرمایه گذاری سهامی اهرمی موج فیروزه</t>
  </si>
  <si>
    <t>صندوق سرمایه‌گذاری بازنشستگی تکمیلی آتیه مفید</t>
  </si>
  <si>
    <t>صندوق سرمایه‌گذاری مشترک امید توسعه</t>
  </si>
  <si>
    <t>صندوق سرمایه‌گذاری مشترک پیشتاز</t>
  </si>
  <si>
    <t>صندوق سرمایه‌گذاری مشترک پیشرو</t>
  </si>
  <si>
    <t>0.18%</t>
  </si>
  <si>
    <t>صندوق طلای عیار مفید</t>
  </si>
  <si>
    <t>فولاد هرمزگان جنوب</t>
  </si>
  <si>
    <t>امتیاز تسهیلات مسکن سال1405</t>
  </si>
  <si>
    <t/>
  </si>
  <si>
    <t>تعداد اوراق تبعی</t>
  </si>
  <si>
    <t>قیمت اعمال</t>
  </si>
  <si>
    <t>تاریخ اعمال</t>
  </si>
  <si>
    <t>نرخ موثر</t>
  </si>
  <si>
    <t>اختیارف ت میدکو-7290-05/08/16</t>
  </si>
  <si>
    <t>1405/08/16</t>
  </si>
  <si>
    <t>اختیارف.ت.هرمز-2193-050818</t>
  </si>
  <si>
    <t>1405/08/18</t>
  </si>
  <si>
    <t>اطلاعات اوراق بهادار با درآمد ثابت</t>
  </si>
  <si>
    <t>نام اوراق</t>
  </si>
  <si>
    <t>قیمت بازار هر ورقه</t>
  </si>
  <si>
    <t>سلف استاندارد خودروی کرمان</t>
  </si>
  <si>
    <t>سلف شیرفرادما سولیکو</t>
  </si>
  <si>
    <t>سلف موازی میلگرد تبریز</t>
  </si>
  <si>
    <t>سلف موازی هیدروکربن آفتاب053</t>
  </si>
  <si>
    <t>1.00%</t>
  </si>
  <si>
    <t>اجاره اهداف مفید 14070531</t>
  </si>
  <si>
    <t>اسناد خزانه-م11بودجه02-050720</t>
  </si>
  <si>
    <t>اسناد خزانه-م12بودجه02-050916</t>
  </si>
  <si>
    <t>اسناد خزانه-م13بودجه02-051021</t>
  </si>
  <si>
    <t>0.05%</t>
  </si>
  <si>
    <t>اسنادخزانه-م10بودجه02-051112</t>
  </si>
  <si>
    <t>اسنادخزانه-م2بودجه02-050923</t>
  </si>
  <si>
    <t>صکوک اجاره گل گهر504-3ماهه23%</t>
  </si>
  <si>
    <t>صکوک اجاره وکغدیر707-بدون ضامن</t>
  </si>
  <si>
    <t>صکوک مرابحه پاکشو603-3ماهه23%</t>
  </si>
  <si>
    <t>صکوک مرابحه دعبید69-3ماهه23%</t>
  </si>
  <si>
    <t>0.37%</t>
  </si>
  <si>
    <t>صکوک مرابحه دعبید803-بدون ضامن</t>
  </si>
  <si>
    <t>صکوک مرابحه غکورش505-بدون ضامن</t>
  </si>
  <si>
    <t>گام بانک پارسیان0508</t>
  </si>
  <si>
    <t>گام بانک تجارت0506</t>
  </si>
  <si>
    <t>گواهی اعتبارمولد شهر14050431</t>
  </si>
  <si>
    <t>گواهی اعتبارمولد شهر14050631</t>
  </si>
  <si>
    <t>گواهی اعتبارمولد شهر14050830</t>
  </si>
  <si>
    <t>گواهی اعتبارمولد شهر14050930</t>
  </si>
  <si>
    <t>گواهی اعتبارمولد شهر14051030</t>
  </si>
  <si>
    <t>گواهی اعتبارمولد ملی14050631</t>
  </si>
  <si>
    <t>گواهی اعتبارمولد ملی14050830</t>
  </si>
  <si>
    <t>گواهی اعتبارمولد کشاورزی050631</t>
  </si>
  <si>
    <t>گواهی اعتبارمولد کشاورزی050930</t>
  </si>
  <si>
    <t>مرابحه اورند پیشرو-مفید051118</t>
  </si>
  <si>
    <t>مرابحه حایرتهران14060910</t>
  </si>
  <si>
    <t>مرابحه داروسازی کوثر14060422</t>
  </si>
  <si>
    <t>مرابحه طب پلاستیک نوین14060821</t>
  </si>
  <si>
    <t>مرابحه طبیعت سبز-مفید060920</t>
  </si>
  <si>
    <t>مرابحه طبیعت سبز-مفید070311</t>
  </si>
  <si>
    <t>مرابحه عام دولت 165-ش.خ051212</t>
  </si>
  <si>
    <t>مرابحه عام دولت133-ش.خ050410</t>
  </si>
  <si>
    <t>مرابحه عام دولت172-ش.خ050623</t>
  </si>
  <si>
    <t>مرابحه عام دولت175-ش.خ060327</t>
  </si>
  <si>
    <t>مرابحه عام دولت194-ش.خ060504</t>
  </si>
  <si>
    <t>مرابحه عام دولت201-ش.خ060430</t>
  </si>
  <si>
    <t>مرابحه عام دولت206-ش.خ051114</t>
  </si>
  <si>
    <t>مرابحه عام دولت210-ش.خ051121</t>
  </si>
  <si>
    <t>مرابحه عام دولت230-ش.خ070628</t>
  </si>
  <si>
    <t>مرابحه عام دولت231-ش.خ060825</t>
  </si>
  <si>
    <t>مرابحه عام دولت249-ش.خ060827</t>
  </si>
  <si>
    <t>مرابحه عام دولت256-ش.خ070318</t>
  </si>
  <si>
    <t>مرابحه عام دولت257-ش.خ060825</t>
  </si>
  <si>
    <t>مرابحه عام دولت269-ش.خ071021</t>
  </si>
  <si>
    <t>مرابحه عام دولت270-ش.خ071121</t>
  </si>
  <si>
    <t>مرابحه نفت و گاز سرو071226</t>
  </si>
  <si>
    <t>مرابحه کاسپین تامین 070625</t>
  </si>
  <si>
    <t>مشارکت ش قم0612-3 ماهه 20.5%</t>
  </si>
  <si>
    <t>مرابحه عام دولت225-ش.خ060814</t>
  </si>
  <si>
    <t>مرابحه عام دولت159-ش.خ050811</t>
  </si>
  <si>
    <t>شهرداری قم</t>
  </si>
  <si>
    <t>شهرداری تهران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</si>
  <si>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</si>
  <si>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</si>
  <si>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</si>
  <si>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</si>
  <si>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</si>
  <si>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-5.16%</t>
  </si>
  <si>
    <t>1.02%</t>
  </si>
  <si>
    <t>-2.84%</t>
  </si>
  <si>
    <t>1.41%</t>
  </si>
  <si>
    <t>-7.99%</t>
  </si>
  <si>
    <t>0.81%</t>
  </si>
  <si>
    <t>-0.99%</t>
  </si>
  <si>
    <t>-0.32%</t>
  </si>
  <si>
    <t>-3.53%</t>
  </si>
  <si>
    <t>-0.24%</t>
  </si>
  <si>
    <t>-0.04%</t>
  </si>
  <si>
    <t>2.47%</t>
  </si>
  <si>
    <t>2.56%</t>
  </si>
  <si>
    <t>-5.64%</t>
  </si>
  <si>
    <t>-10.00%</t>
  </si>
  <si>
    <t>-6.10%</t>
  </si>
  <si>
    <t>-4.08%</t>
  </si>
  <si>
    <t>-8.41%</t>
  </si>
  <si>
    <t>2.34%</t>
  </si>
  <si>
    <t>2.95%</t>
  </si>
  <si>
    <t>-5.67%</t>
  </si>
  <si>
    <t>5.60%</t>
  </si>
  <si>
    <t>-5.36%</t>
  </si>
  <si>
    <t>4.17%</t>
  </si>
  <si>
    <t>1.91%</t>
  </si>
  <si>
    <t>-2.65%</t>
  </si>
  <si>
    <t>-3.39%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</si>
  <si>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</si>
  <si>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</si>
  <si>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</si>
  <si>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</si>
  <si>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</si>
  <si>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</si>
  <si>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</si>
  <si>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بانک مسکن دولت</t>
  </si>
  <si>
    <t>بانک ملت شعبه مستقل مرکزی</t>
  </si>
  <si>
    <t>بانک تجارت حافظ جنوبی</t>
  </si>
  <si>
    <t>بانک ملت چهار راه جهان کودک</t>
  </si>
  <si>
    <t>بانک صادرات بورس کالا</t>
  </si>
  <si>
    <t>-0.02%</t>
  </si>
  <si>
    <t>بانک شهر کامرانیه</t>
  </si>
  <si>
    <t>بانک رفاه دادمان</t>
  </si>
  <si>
    <t>بانک ملت مستقل مرکزی</t>
  </si>
  <si>
    <t>بانک تجارت فاطمی</t>
  </si>
  <si>
    <t>بانک شهر مرکزی قم</t>
  </si>
  <si>
    <t xml:space="preserve">بانک ملت مستقل مرکزی	</t>
  </si>
  <si>
    <t>بانک ملت  مستقل مرکزی</t>
  </si>
  <si>
    <t>بانک صادرات طالقانی</t>
  </si>
  <si>
    <t>بانک صادرات سپهبد قرنی</t>
  </si>
  <si>
    <t>بانک صادرات شریعتی</t>
  </si>
  <si>
    <t>بانک ملی بورس اوراق بهادار</t>
  </si>
  <si>
    <t xml:space="preserve">بانک صادرات سپهبد قرنی </t>
  </si>
  <si>
    <t>بانک مسکن سعادت آباد</t>
  </si>
  <si>
    <t>بانک مسکن نیاوران</t>
  </si>
  <si>
    <t>0.02%</t>
  </si>
  <si>
    <t>بانک صادرات  بورس کالا</t>
  </si>
  <si>
    <t>بانک ملت ملت مستقل</t>
  </si>
  <si>
    <t xml:space="preserve">بانک پاسارگاد هفت تیر </t>
  </si>
  <si>
    <t>بانک ملت جهان کودک</t>
  </si>
  <si>
    <t xml:space="preserve">بانک صادرات طالقانی </t>
  </si>
  <si>
    <t xml:space="preserve">بانک ملت مستقل مرکزی </t>
  </si>
  <si>
    <t>1405/03/27</t>
  </si>
  <si>
    <t xml:space="preserve">بانک مسکن نیاوران </t>
  </si>
  <si>
    <t xml:space="preserve">بانک مسکن امیرکبیر </t>
  </si>
  <si>
    <t>0.60%</t>
  </si>
  <si>
    <t>بانک ملت  جهان کودک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</si>
  <si>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</si>
  <si>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</si>
  <si>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</si>
  <si>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</si>
  <si>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</si>
  <si>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</si>
  <si>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</si>
  <si>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</si>
  <si>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مرابحه عام دولت162-ش.خ050329</t>
  </si>
  <si>
    <t xml:space="preserve">بانک ملت جهان کودک </t>
  </si>
  <si>
    <t>بانک ملت گلستان پاسداران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</si>
  <si>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</si>
  <si>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</si>
  <si>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</si>
  <si>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</si>
  <si>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</si>
  <si>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</si>
  <si>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1405/04/09</t>
  </si>
  <si>
    <t>بهای فروش</t>
  </si>
  <si>
    <t>ارزش دفتری</t>
  </si>
  <si>
    <t>سود و زیان ناشی از تغییر قیمت</t>
  </si>
  <si>
    <t>سود و زیان ناشی از فروش</t>
  </si>
  <si>
    <t>ملی  صنایع  مس  ایران</t>
  </si>
  <si>
    <t>اسنادخزانه-م1بودجه02-050325</t>
  </si>
  <si>
    <t>درآمد سود سهام</t>
  </si>
  <si>
    <t>درآمد تغییر ارزش</t>
  </si>
  <si>
    <t>درآمد فروش</t>
  </si>
  <si>
    <t>درصد از کل درآمدها</t>
  </si>
  <si>
    <t>0.42%</t>
  </si>
  <si>
    <t>0.68%</t>
  </si>
  <si>
    <t>-0.10%</t>
  </si>
  <si>
    <t>-0.09%</t>
  </si>
  <si>
    <t>6.01%</t>
  </si>
  <si>
    <t>0.39%</t>
  </si>
  <si>
    <t>-0.08%</t>
  </si>
  <si>
    <t>-0.05%</t>
  </si>
  <si>
    <t>0.35%</t>
  </si>
  <si>
    <t>7.94%</t>
  </si>
  <si>
    <t>4.49%</t>
  </si>
  <si>
    <t>17.18%</t>
  </si>
  <si>
    <t>-11.46%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</si>
  <si>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</si>
  <si>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</si>
  <si>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</si>
  <si>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</si>
  <si>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</si>
  <si>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</si>
  <si>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</si>
  <si>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</si>
  <si>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</si>
  <si>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</si>
  <si>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</si>
  <si>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1.00099945588289</t>
  </si>
  <si>
    <t>1.00058257842324</t>
  </si>
  <si>
    <t>جلوگیری از نوسانات بازار</t>
  </si>
  <si>
    <t>درآمد تعهد پذیره نویسی</t>
  </si>
  <si>
    <t>صندوق سرمایه گذاری ثابت آوند مفید</t>
  </si>
  <si>
    <t xml:space="preserve">صورت وضعیت درآمدها </t>
  </si>
  <si>
    <t>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</si>
  <si>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</si>
  <si>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</si>
  <si>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</si>
  <si>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تعداد اوراق</t>
  </si>
  <si>
    <t>بهای تمام شده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</si>
  <si>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</si>
  <si>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</si>
  <si>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</si>
  <si>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t>صندوق سرمایه گذاری اختصاصی بازارگردانی مفید</t>
  </si>
  <si>
    <t>مدیر صندوق مشترک</t>
  </si>
  <si>
    <t>صعبید 69</t>
  </si>
  <si>
    <t>صعبید803</t>
  </si>
  <si>
    <t>اهداف073</t>
  </si>
  <si>
    <t>صکورش505</t>
  </si>
  <si>
    <t>-</t>
  </si>
  <si>
    <t>اورند پیشرو052</t>
  </si>
  <si>
    <t>34/5</t>
  </si>
  <si>
    <t>طبیعت066</t>
  </si>
  <si>
    <t>طبیعت072</t>
  </si>
  <si>
    <t>صکشو 6031</t>
  </si>
  <si>
    <t>37/5</t>
  </si>
  <si>
    <t>عکرمان 4</t>
  </si>
  <si>
    <t>شرکت افق توسعه معادن خاورمیانه</t>
  </si>
  <si>
    <t>فروشنده</t>
  </si>
  <si>
    <t>هکشو 407</t>
  </si>
  <si>
    <t>شرکت سولیکو کاله</t>
  </si>
  <si>
    <t>عکاله51</t>
  </si>
  <si>
    <t>فولاد مبارکه اصفهان</t>
  </si>
  <si>
    <t>ههرمز 0508</t>
  </si>
  <si>
    <t>تامین سرمایه کاردان</t>
  </si>
  <si>
    <t>سهیدرو 053</t>
  </si>
  <si>
    <t>38/2</t>
  </si>
  <si>
    <t>تامین سرمایه دماوند</t>
  </si>
  <si>
    <t>صغدیر 707</t>
  </si>
  <si>
    <t>صگل504</t>
  </si>
  <si>
    <t>37</t>
  </si>
  <si>
    <t>اتوبوس1</t>
  </si>
  <si>
    <t>41/7</t>
  </si>
  <si>
    <t>طب نوین ایران</t>
  </si>
  <si>
    <t>طب نوین6813</t>
  </si>
  <si>
    <t>شرکت حایر تهران</t>
  </si>
  <si>
    <t>حایرتهران</t>
  </si>
  <si>
    <t>صندوق سرمایه گذاری اختصاصی بازارگردانی الگوریتم سرآمد بازار</t>
  </si>
  <si>
    <t>سرو07</t>
  </si>
  <si>
    <t>39/25</t>
  </si>
  <si>
    <t>شرکت تامین سرمایه امین</t>
  </si>
  <si>
    <t>کاسپین 07</t>
  </si>
  <si>
    <t>سرمایه‌گذاری در صندوق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</si>
</sst>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0" formatCode="#,##0_-;\(#,##0\)"/>
    <numFmt numFmtId="172" formatCode="_(* #,##0.00_);_(* \(#,##0.00\);_(* &quot;-&quot;??_);_(@_)"/>
  </numFmts>
  <fonts count="12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1"/>
      <name val="B Nazanin"/>
      <charset val="178"/>
    </font>
    <font>
      <b/>
      <sz val="9"/>
      <color theme="1"/>
      <name val="B Nazanin"/>
      <charset val="178"/>
    </font>
    <font>
      <sz val="11"/>
      <name val="B Nazanin"/>
      <charset val="178"/>
    </font>
    <font>
      <sz val="9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1" fillId="0" borderId="0"/>
    <xf numFmtId="172" fontId="5" fillId="0" borderId="0" applyFont="0" applyFill="0" applyBorder="0" applyAlignment="0" applyProtection="0"/>
  </cellStyleXfs>
  <cellXfs count="28">
    <xf numFmtId="0" fontId="0" fillId="0" borderId="0" xfId="0"/>
    <xf numFmtId="170" fontId="7" fillId="0" borderId="4" xfId="3" applyNumberFormat="1" applyFont="1" applyFill="1" applyBorder="1" applyAlignment="1">
      <alignment horizontal="center" vertical="center" wrapText="1" readingOrder="2"/>
    </xf>
    <xf numFmtId="170" fontId="9" fillId="0" borderId="4" xfId="2" applyNumberFormat="1" applyFont="1" applyFill="1" applyBorder="1" applyAlignment="1">
      <alignment horizontal="center" vertical="center" wrapText="1" readingOrder="2"/>
    </xf>
    <xf numFmtId="170" fontId="10" fillId="0" borderId="5" xfId="2" applyNumberFormat="1" applyFont="1" applyFill="1" applyBorder="1" applyAlignment="1">
      <alignment horizontal="center" vertical="center" wrapText="1" readingOrder="2"/>
    </xf>
    <xf numFmtId="170" fontId="7" fillId="0" borderId="4" xfId="2" applyNumberFormat="1" applyFont="1" applyFill="1" applyBorder="1" applyAlignment="1">
      <alignment horizontal="center" vertical="center" wrapText="1" readingOrder="2"/>
    </xf>
    <xf numFmtId="170" fontId="7" fillId="0" borderId="4" xfId="2" applyNumberFormat="1" applyFont="1" applyFill="1" applyBorder="1" applyAlignment="1">
      <alignment horizontal="center" vertical="center" readingOrder="2"/>
    </xf>
    <xf numFmtId="170" fontId="10" fillId="0" borderId="6" xfId="2" applyNumberFormat="1" applyFont="1" applyFill="1" applyBorder="1" applyAlignment="1">
      <alignment horizontal="center" vertical="center" wrapText="1" readingOrder="2"/>
    </xf>
    <xf numFmtId="170" fontId="10" fillId="0" borderId="4" xfId="2" applyNumberFormat="1" applyFont="1" applyFill="1" applyBorder="1" applyAlignment="1">
      <alignment horizontal="center" vertical="center" wrapText="1" readingOrder="2"/>
    </xf>
    <xf numFmtId="170" fontId="11" fillId="0" borderId="7" xfId="2" applyNumberFormat="1" applyFont="1" applyFill="1" applyBorder="1" applyAlignment="1">
      <alignment horizontal="center" vertical="center" wrapText="1" readingOrder="2"/>
    </xf>
    <xf numFmtId="170" fontId="11" fillId="0" borderId="5" xfId="2" applyNumberFormat="1" applyFont="1" applyFill="1" applyBorder="1" applyAlignment="1">
      <alignment horizontal="center" vertical="center" wrapText="1" readingOrder="2"/>
    </xf>
    <xf numFmtId="170" fontId="11" fillId="0" borderId="6" xfId="2" applyNumberFormat="1" applyFont="1" applyFill="1" applyBorder="1" applyAlignment="1">
      <alignment horizontal="center" vertical="center" wrapText="1" readingOrder="2"/>
    </xf>
    <xf numFmtId="170" fontId="3" fillId="0" borderId="0" xfId="0" applyNumberFormat="1" applyFont="1" applyFill="1" applyAlignment="1">
      <alignment horizontal="center" vertical="center"/>
    </xf>
    <xf numFmtId="170" fontId="2" fillId="0" borderId="0" xfId="0" applyNumberFormat="1" applyFont="1" applyFill="1" applyAlignment="1">
      <alignment horizontal="center" vertical="center"/>
    </xf>
    <xf numFmtId="170" fontId="3" fillId="0" borderId="1" xfId="0" applyNumberFormat="1" applyFont="1" applyFill="1" applyBorder="1" applyAlignment="1">
      <alignment horizontal="center" vertical="center"/>
    </xf>
    <xf numFmtId="170" fontId="4" fillId="0" borderId="0" xfId="0" applyNumberFormat="1" applyFont="1" applyFill="1" applyAlignment="1">
      <alignment horizontal="center" vertical="center"/>
    </xf>
    <xf numFmtId="170" fontId="4" fillId="0" borderId="2" xfId="0" applyNumberFormat="1" applyFont="1" applyFill="1" applyBorder="1" applyAlignment="1">
      <alignment horizontal="center" vertical="center"/>
    </xf>
    <xf numFmtId="10" fontId="3" fillId="0" borderId="1" xfId="1" applyNumberFormat="1" applyFont="1" applyFill="1" applyBorder="1" applyAlignment="1">
      <alignment horizontal="center" vertical="center"/>
    </xf>
    <xf numFmtId="10" fontId="2" fillId="0" borderId="0" xfId="1" applyNumberFormat="1" applyFont="1" applyFill="1" applyAlignment="1">
      <alignment horizontal="center" vertical="center"/>
    </xf>
    <xf numFmtId="9" fontId="4" fillId="0" borderId="2" xfId="1" applyNumberFormat="1" applyFont="1" applyFill="1" applyBorder="1" applyAlignment="1">
      <alignment horizontal="center" vertical="center"/>
    </xf>
    <xf numFmtId="170" fontId="3" fillId="0" borderId="1" xfId="0" applyNumberFormat="1" applyFont="1" applyFill="1" applyBorder="1" applyAlignment="1">
      <alignment horizontal="center" vertical="center"/>
    </xf>
    <xf numFmtId="170" fontId="6" fillId="0" borderId="0" xfId="2" applyNumberFormat="1" applyFont="1" applyFill="1" applyAlignment="1">
      <alignment horizontal="center" vertical="center"/>
    </xf>
    <xf numFmtId="170" fontId="6" fillId="0" borderId="0" xfId="2" applyNumberFormat="1" applyFont="1" applyFill="1"/>
    <xf numFmtId="170" fontId="7" fillId="0" borderId="0" xfId="2" applyNumberFormat="1" applyFont="1" applyFill="1"/>
    <xf numFmtId="170" fontId="8" fillId="0" borderId="0" xfId="2" applyNumberFormat="1" applyFont="1" applyFill="1" applyAlignment="1">
      <alignment horizontal="right" vertical="center" readingOrder="2"/>
    </xf>
    <xf numFmtId="170" fontId="7" fillId="0" borderId="0" xfId="2" applyNumberFormat="1" applyFont="1" applyFill="1" applyAlignment="1">
      <alignment horizontal="center"/>
    </xf>
    <xf numFmtId="9" fontId="4" fillId="0" borderId="2" xfId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70" fontId="4" fillId="0" borderId="3" xfId="0" applyNumberFormat="1" applyFont="1" applyFill="1" applyBorder="1" applyAlignment="1">
      <alignment horizontal="center" vertical="center"/>
    </xf>
  </cellXfs>
  <cellStyles count="4">
    <cellStyle name="Comma 2" xfId="3" xr:uid="{513DB24C-5FAB-4679-92A5-4790749B3281}"/>
    <cellStyle name="Normal" xfId="0" builtinId="0"/>
    <cellStyle name="Normal 2" xfId="2" xr:uid="{3CF4D18F-173D-428F-ADE9-15439E86914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2"/>
  <sheetViews>
    <sheetView rightToLeft="1" tabSelected="1" workbookViewId="0">
      <selection activeCell="D15" sqref="D15"/>
    </sheetView>
  </sheetViews>
  <sheetFormatPr defaultRowHeight="18.75" x14ac:dyDescent="0.25"/>
  <cols>
    <col min="1" max="1" width="43.28515625" style="12" bestFit="1" customWidth="1"/>
    <col min="2" max="2" width="1" style="12" customWidth="1"/>
    <col min="3" max="3" width="20" style="12" customWidth="1"/>
    <col min="4" max="4" width="1" style="12" customWidth="1"/>
    <col min="5" max="5" width="24" style="12" customWidth="1"/>
    <col min="6" max="6" width="1" style="12" customWidth="1"/>
    <col min="7" max="7" width="24" style="12" customWidth="1"/>
    <col min="8" max="8" width="1" style="12" customWidth="1"/>
    <col min="9" max="9" width="15" style="12" customWidth="1"/>
    <col min="10" max="10" width="1" style="12" customWidth="1"/>
    <col min="11" max="11" width="22" style="12" customWidth="1"/>
    <col min="12" max="12" width="1" style="12" customWidth="1"/>
    <col min="13" max="13" width="19" style="12" customWidth="1"/>
    <col min="14" max="14" width="1" style="12" customWidth="1"/>
    <col min="15" max="15" width="23" style="12" customWidth="1"/>
    <col min="16" max="16" width="1" style="12" customWidth="1"/>
    <col min="17" max="17" width="20" style="12" customWidth="1"/>
    <col min="18" max="18" width="1" style="12" customWidth="1"/>
    <col min="19" max="19" width="16" style="12" customWidth="1"/>
    <col min="20" max="20" width="1" style="12" customWidth="1"/>
    <col min="21" max="21" width="24" style="12" customWidth="1"/>
    <col min="22" max="22" width="1" style="12" customWidth="1"/>
    <col min="23" max="23" width="24" style="12" customWidth="1"/>
    <col min="24" max="24" width="1" style="12" customWidth="1"/>
    <col min="25" max="25" width="32" style="12" customWidth="1"/>
    <col min="26" max="26" width="1" style="12" customWidth="1"/>
    <col min="27" max="27" width="9.140625" style="12" customWidth="1"/>
    <col min="28" max="16384" width="9.140625" style="12"/>
  </cols>
  <sheetData>
    <row r="2" spans="1:25" ht="26.25" x14ac:dyDescent="0.2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  <c r="R2" s="11" t="s">
        <v>0</v>
      </c>
      <c r="S2" s="11" t="s">
        <v>0</v>
      </c>
      <c r="T2" s="11" t="s">
        <v>0</v>
      </c>
      <c r="U2" s="11" t="s">
        <v>0</v>
      </c>
      <c r="V2" s="11" t="s">
        <v>0</v>
      </c>
      <c r="W2" s="11" t="s">
        <v>0</v>
      </c>
      <c r="X2" s="11" t="s">
        <v>0</v>
      </c>
      <c r="Y2" s="11" t="s">
        <v>0</v>
      </c>
    </row>
    <row r="3" spans="1:25" ht="26.25" x14ac:dyDescent="0.25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 t="s">
        <v>1</v>
      </c>
      <c r="M3" s="11" t="s">
        <v>1</v>
      </c>
      <c r="N3" s="11" t="s">
        <v>1</v>
      </c>
      <c r="O3" s="11" t="s">
        <v>1</v>
      </c>
      <c r="P3" s="11" t="s">
        <v>1</v>
      </c>
      <c r="Q3" s="11" t="s">
        <v>1</v>
      </c>
      <c r="R3" s="11" t="s">
        <v>1</v>
      </c>
      <c r="S3" s="11" t="s">
        <v>1</v>
      </c>
      <c r="T3" s="11" t="s">
        <v>1</v>
      </c>
      <c r="U3" s="11" t="s">
        <v>1</v>
      </c>
      <c r="V3" s="11" t="s">
        <v>1</v>
      </c>
      <c r="W3" s="11" t="s">
        <v>1</v>
      </c>
      <c r="X3" s="11" t="s">
        <v>1</v>
      </c>
      <c r="Y3" s="11" t="s">
        <v>1</v>
      </c>
    </row>
    <row r="4" spans="1:25" ht="26.25" x14ac:dyDescent="0.2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  <c r="R4" s="11" t="s">
        <v>2</v>
      </c>
      <c r="S4" s="11" t="s">
        <v>2</v>
      </c>
      <c r="T4" s="11" t="s">
        <v>2</v>
      </c>
      <c r="U4" s="11" t="s">
        <v>2</v>
      </c>
      <c r="V4" s="11" t="s">
        <v>2</v>
      </c>
      <c r="W4" s="11" t="s">
        <v>2</v>
      </c>
      <c r="X4" s="11" t="s">
        <v>2</v>
      </c>
      <c r="Y4" s="11" t="s">
        <v>2</v>
      </c>
    </row>
    <row r="6" spans="1:25" ht="26.25" x14ac:dyDescent="0.25">
      <c r="A6" s="13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26.25" x14ac:dyDescent="0.25">
      <c r="A7" s="13" t="s">
        <v>3</v>
      </c>
      <c r="C7" s="13" t="s">
        <v>7</v>
      </c>
      <c r="E7" s="13" t="s">
        <v>8</v>
      </c>
      <c r="G7" s="13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3" t="s">
        <v>13</v>
      </c>
    </row>
    <row r="8" spans="1:25" ht="26.25" x14ac:dyDescent="0.25">
      <c r="A8" s="13" t="s">
        <v>3</v>
      </c>
      <c r="C8" s="13" t="s">
        <v>7</v>
      </c>
      <c r="E8" s="13" t="s">
        <v>8</v>
      </c>
      <c r="G8" s="13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 ht="21" x14ac:dyDescent="0.25">
      <c r="A9" s="14" t="s">
        <v>15</v>
      </c>
      <c r="C9" s="12">
        <v>11000000</v>
      </c>
      <c r="E9" s="12">
        <v>47725887137</v>
      </c>
      <c r="G9" s="12">
        <v>67049181958</v>
      </c>
      <c r="I9" s="12">
        <v>0</v>
      </c>
      <c r="K9" s="12">
        <v>0</v>
      </c>
      <c r="M9" s="12">
        <v>-4000000</v>
      </c>
      <c r="O9" s="12">
        <v>29418433706</v>
      </c>
      <c r="Q9" s="12">
        <v>7000000</v>
      </c>
      <c r="S9" s="12">
        <v>6133</v>
      </c>
      <c r="U9" s="12">
        <v>30371019084</v>
      </c>
      <c r="W9" s="12">
        <v>42667661246</v>
      </c>
      <c r="Y9" s="17">
        <v>7.998106949796857E-5</v>
      </c>
    </row>
    <row r="10" spans="1:25" ht="21" x14ac:dyDescent="0.25">
      <c r="A10" s="14" t="s">
        <v>28</v>
      </c>
      <c r="C10" s="12">
        <v>9090119780</v>
      </c>
      <c r="E10" s="12">
        <v>15001943458595</v>
      </c>
      <c r="G10" s="12">
        <v>16216677968559</v>
      </c>
      <c r="I10" s="12">
        <v>0</v>
      </c>
      <c r="K10" s="12">
        <v>0</v>
      </c>
      <c r="M10" s="12">
        <v>0</v>
      </c>
      <c r="O10" s="12">
        <v>0</v>
      </c>
      <c r="Q10" s="12">
        <v>9090119780</v>
      </c>
      <c r="S10" s="12">
        <v>1828</v>
      </c>
      <c r="U10" s="12">
        <v>15001943458595</v>
      </c>
      <c r="W10" s="12">
        <v>16514811881073</v>
      </c>
      <c r="Y10" s="17">
        <v>3.09572232982375E-2</v>
      </c>
    </row>
    <row r="11" spans="1:25" ht="21" x14ac:dyDescent="0.25">
      <c r="A11" s="14" t="s">
        <v>29</v>
      </c>
      <c r="C11" s="12">
        <v>0</v>
      </c>
      <c r="E11" s="12">
        <v>0</v>
      </c>
      <c r="G11" s="12">
        <v>0</v>
      </c>
      <c r="I11" s="12">
        <v>67878</v>
      </c>
      <c r="K11" s="12">
        <v>59873906635</v>
      </c>
      <c r="M11" s="12">
        <v>-67878</v>
      </c>
      <c r="O11" s="12">
        <v>59873906634</v>
      </c>
      <c r="Q11" s="12">
        <v>0</v>
      </c>
      <c r="S11" s="12">
        <v>0</v>
      </c>
      <c r="U11" s="12">
        <v>0</v>
      </c>
      <c r="W11" s="12">
        <v>0</v>
      </c>
      <c r="Y11" s="17">
        <v>0</v>
      </c>
    </row>
    <row r="12" spans="1:25" ht="21" x14ac:dyDescent="0.25">
      <c r="A12" s="14" t="s">
        <v>30</v>
      </c>
      <c r="C12" s="12" t="s">
        <v>30</v>
      </c>
      <c r="E12" s="15">
        <f>SUM(E9:E11)</f>
        <v>15049669345732</v>
      </c>
      <c r="F12" s="14"/>
      <c r="G12" s="15">
        <f>SUM(G9:G11)</f>
        <v>16283727150517</v>
      </c>
      <c r="I12" s="12" t="s">
        <v>30</v>
      </c>
      <c r="K12" s="15">
        <f>SUM(K9:K11)</f>
        <v>59873906635</v>
      </c>
      <c r="M12" s="12" t="s">
        <v>30</v>
      </c>
      <c r="O12" s="15">
        <f>SUM(O9:O11)</f>
        <v>89292340340</v>
      </c>
      <c r="Q12" s="14" t="s">
        <v>30</v>
      </c>
      <c r="S12" s="12" t="s">
        <v>30</v>
      </c>
      <c r="U12" s="15">
        <f>SUM(U9:U11)</f>
        <v>15032314477679</v>
      </c>
      <c r="W12" s="15">
        <f>SUM(W9:W11)</f>
        <v>16557479542319</v>
      </c>
      <c r="Y12" s="26">
        <f>SUM(Y9:Y11)</f>
        <v>3.1037204367735469E-2</v>
      </c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F53FF-9A84-49D9-8D89-122EB40D7BC5}">
  <dimension ref="A2:U18"/>
  <sheetViews>
    <sheetView rightToLeft="1" topLeftCell="A13" workbookViewId="0">
      <selection activeCell="I41" sqref="I41"/>
    </sheetView>
  </sheetViews>
  <sheetFormatPr defaultRowHeight="18.75" x14ac:dyDescent="0.25"/>
  <cols>
    <col min="1" max="1" width="43.28515625" style="12" bestFit="1" customWidth="1"/>
    <col min="2" max="2" width="1" style="12" customWidth="1"/>
    <col min="3" max="3" width="22" style="12" customWidth="1"/>
    <col min="4" max="4" width="1" style="12" customWidth="1"/>
    <col min="5" max="5" width="22" style="12" customWidth="1"/>
    <col min="6" max="6" width="1" style="12" customWidth="1"/>
    <col min="7" max="7" width="22" style="12" customWidth="1"/>
    <col min="8" max="8" width="1" style="12" customWidth="1"/>
    <col min="9" max="9" width="22" style="12" customWidth="1"/>
    <col min="10" max="10" width="1" style="12" customWidth="1"/>
    <col min="11" max="11" width="23" style="12" customWidth="1"/>
    <col min="12" max="12" width="1" style="12" customWidth="1"/>
    <col min="13" max="13" width="22" style="12" customWidth="1"/>
    <col min="14" max="14" width="1" style="12" customWidth="1"/>
    <col min="15" max="15" width="24" style="12" customWidth="1"/>
    <col min="16" max="16" width="1" style="12" customWidth="1"/>
    <col min="17" max="17" width="24" style="12" customWidth="1"/>
    <col min="18" max="18" width="1" style="12" customWidth="1"/>
    <col min="19" max="19" width="24" style="12" customWidth="1"/>
    <col min="20" max="20" width="1" style="12" customWidth="1"/>
    <col min="21" max="21" width="23" style="12" customWidth="1"/>
    <col min="22" max="22" width="1" style="12" customWidth="1"/>
    <col min="23" max="23" width="9.140625" style="12" customWidth="1"/>
    <col min="24" max="16384" width="9.140625" style="12"/>
  </cols>
  <sheetData>
    <row r="2" spans="1:21" s="12" customFormat="1" ht="26.25" x14ac:dyDescent="0.2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  <c r="R2" s="11" t="s">
        <v>0</v>
      </c>
      <c r="S2" s="11" t="s">
        <v>0</v>
      </c>
      <c r="T2" s="11" t="s">
        <v>0</v>
      </c>
      <c r="U2" s="11" t="s">
        <v>0</v>
      </c>
    </row>
    <row r="3" spans="1:21" s="12" customFormat="1" ht="26.25" x14ac:dyDescent="0.25">
      <c r="A3" s="11" t="s">
        <v>171</v>
      </c>
      <c r="B3" s="11" t="s">
        <v>171</v>
      </c>
      <c r="C3" s="11" t="s">
        <v>171</v>
      </c>
      <c r="D3" s="11" t="s">
        <v>171</v>
      </c>
      <c r="E3" s="11" t="s">
        <v>171</v>
      </c>
      <c r="F3" s="11" t="s">
        <v>171</v>
      </c>
      <c r="G3" s="11" t="s">
        <v>171</v>
      </c>
      <c r="H3" s="11" t="s">
        <v>171</v>
      </c>
      <c r="I3" s="11" t="s">
        <v>171</v>
      </c>
      <c r="J3" s="11" t="s">
        <v>171</v>
      </c>
      <c r="K3" s="11" t="s">
        <v>171</v>
      </c>
      <c r="L3" s="11" t="s">
        <v>171</v>
      </c>
      <c r="M3" s="11" t="s">
        <v>171</v>
      </c>
      <c r="N3" s="11" t="s">
        <v>171</v>
      </c>
      <c r="O3" s="11" t="s">
        <v>171</v>
      </c>
      <c r="P3" s="11" t="s">
        <v>171</v>
      </c>
      <c r="Q3" s="11" t="s">
        <v>171</v>
      </c>
      <c r="R3" s="11" t="s">
        <v>171</v>
      </c>
      <c r="S3" s="11" t="s">
        <v>171</v>
      </c>
      <c r="T3" s="11" t="s">
        <v>171</v>
      </c>
      <c r="U3" s="11" t="s">
        <v>171</v>
      </c>
    </row>
    <row r="4" spans="1:21" s="12" customFormat="1" ht="26.25" x14ac:dyDescent="0.2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  <c r="R4" s="11" t="s">
        <v>2</v>
      </c>
      <c r="S4" s="11" t="s">
        <v>2</v>
      </c>
      <c r="T4" s="11" t="s">
        <v>2</v>
      </c>
      <c r="U4" s="11" t="s">
        <v>2</v>
      </c>
    </row>
    <row r="6" spans="1:21" s="12" customFormat="1" ht="27" thickBot="1" x14ac:dyDescent="0.3">
      <c r="A6" s="13" t="s">
        <v>3</v>
      </c>
      <c r="C6" s="13" t="s">
        <v>173</v>
      </c>
      <c r="D6" s="13" t="s">
        <v>173</v>
      </c>
      <c r="E6" s="13" t="s">
        <v>173</v>
      </c>
      <c r="F6" s="13" t="s">
        <v>173</v>
      </c>
      <c r="G6" s="13" t="s">
        <v>173</v>
      </c>
      <c r="H6" s="13" t="s">
        <v>173</v>
      </c>
      <c r="I6" s="13" t="s">
        <v>173</v>
      </c>
      <c r="J6" s="13" t="s">
        <v>173</v>
      </c>
      <c r="K6" s="13" t="s">
        <v>173</v>
      </c>
      <c r="M6" s="13" t="s">
        <v>174</v>
      </c>
      <c r="N6" s="13" t="s">
        <v>174</v>
      </c>
      <c r="O6" s="13" t="s">
        <v>174</v>
      </c>
      <c r="P6" s="13" t="s">
        <v>174</v>
      </c>
      <c r="Q6" s="13" t="s">
        <v>174</v>
      </c>
      <c r="R6" s="13" t="s">
        <v>174</v>
      </c>
      <c r="S6" s="13" t="s">
        <v>174</v>
      </c>
      <c r="T6" s="13" t="s">
        <v>174</v>
      </c>
      <c r="U6" s="13" t="s">
        <v>174</v>
      </c>
    </row>
    <row r="7" spans="1:21" s="12" customFormat="1" ht="27" thickBot="1" x14ac:dyDescent="0.3">
      <c r="A7" s="13" t="s">
        <v>3</v>
      </c>
      <c r="C7" s="19" t="s">
        <v>195</v>
      </c>
      <c r="E7" s="19" t="s">
        <v>196</v>
      </c>
      <c r="G7" s="19" t="s">
        <v>197</v>
      </c>
      <c r="I7" s="19" t="s">
        <v>134</v>
      </c>
      <c r="K7" s="19" t="s">
        <v>198</v>
      </c>
      <c r="M7" s="19" t="s">
        <v>195</v>
      </c>
      <c r="O7" s="19" t="s">
        <v>196</v>
      </c>
      <c r="Q7" s="19" t="s">
        <v>197</v>
      </c>
      <c r="S7" s="19" t="s">
        <v>134</v>
      </c>
      <c r="U7" s="19" t="s">
        <v>198</v>
      </c>
    </row>
    <row r="8" spans="1:21" s="12" customFormat="1" ht="21" x14ac:dyDescent="0.25">
      <c r="A8" s="14" t="s">
        <v>21</v>
      </c>
      <c r="C8" s="12">
        <v>0</v>
      </c>
      <c r="E8" s="12">
        <v>0</v>
      </c>
      <c r="G8" s="12">
        <v>74835310269</v>
      </c>
      <c r="I8" s="12">
        <f>+G8+E8+C8</f>
        <v>74835310269</v>
      </c>
      <c r="K8" s="12" t="s">
        <v>169</v>
      </c>
      <c r="M8" s="12">
        <v>0</v>
      </c>
      <c r="O8" s="12">
        <v>0</v>
      </c>
      <c r="Q8" s="12">
        <v>99351456709</v>
      </c>
      <c r="S8" s="12">
        <v>99359603286</v>
      </c>
      <c r="U8" s="12" t="s">
        <v>199</v>
      </c>
    </row>
    <row r="9" spans="1:21" s="12" customFormat="1" ht="21" x14ac:dyDescent="0.25">
      <c r="A9" s="14" t="s">
        <v>24</v>
      </c>
      <c r="C9" s="12">
        <v>0</v>
      </c>
      <c r="E9" s="12">
        <v>8462969370</v>
      </c>
      <c r="G9" s="12">
        <v>0</v>
      </c>
      <c r="I9" s="12">
        <f t="shared" ref="I9:I17" si="0">+G9+E9+C9</f>
        <v>8462969370</v>
      </c>
      <c r="K9" s="12" t="s">
        <v>159</v>
      </c>
      <c r="M9" s="12">
        <v>0</v>
      </c>
      <c r="O9" s="12">
        <v>-3822645585</v>
      </c>
      <c r="Q9" s="12">
        <v>0</v>
      </c>
      <c r="S9" s="12">
        <v>-9933197456</v>
      </c>
      <c r="U9" s="12" t="s">
        <v>115</v>
      </c>
    </row>
    <row r="10" spans="1:21" s="12" customFormat="1" ht="21" x14ac:dyDescent="0.25">
      <c r="A10" s="14" t="s">
        <v>20</v>
      </c>
      <c r="C10" s="12">
        <v>0</v>
      </c>
      <c r="E10" s="12">
        <v>6860758602</v>
      </c>
      <c r="G10" s="12">
        <v>0</v>
      </c>
      <c r="I10" s="12">
        <f t="shared" si="0"/>
        <v>6860758602</v>
      </c>
      <c r="K10" s="12" t="s">
        <v>51</v>
      </c>
      <c r="M10" s="12">
        <v>0</v>
      </c>
      <c r="O10" s="12">
        <v>161752716524</v>
      </c>
      <c r="Q10" s="12">
        <v>0</v>
      </c>
      <c r="S10" s="12">
        <v>161752716524</v>
      </c>
      <c r="U10" s="12" t="s">
        <v>200</v>
      </c>
    </row>
    <row r="11" spans="1:21" s="12" customFormat="1" ht="21" x14ac:dyDescent="0.25">
      <c r="A11" s="14" t="s">
        <v>25</v>
      </c>
      <c r="C11" s="12">
        <v>0</v>
      </c>
      <c r="E11" s="12">
        <v>-6188395136</v>
      </c>
      <c r="G11" s="12">
        <v>0</v>
      </c>
      <c r="I11" s="12">
        <f t="shared" si="0"/>
        <v>-6188395136</v>
      </c>
      <c r="K11" s="12" t="s">
        <v>201</v>
      </c>
      <c r="M11" s="12">
        <v>0</v>
      </c>
      <c r="O11" s="12">
        <v>-14833008960</v>
      </c>
      <c r="Q11" s="12">
        <v>0</v>
      </c>
      <c r="S11" s="12">
        <v>-20876023255</v>
      </c>
      <c r="U11" s="12" t="s">
        <v>202</v>
      </c>
    </row>
    <row r="12" spans="1:21" s="12" customFormat="1" ht="21" x14ac:dyDescent="0.25">
      <c r="A12" s="14" t="s">
        <v>19</v>
      </c>
      <c r="C12" s="12">
        <v>0</v>
      </c>
      <c r="E12" s="12">
        <v>-2565533255</v>
      </c>
      <c r="G12" s="12">
        <v>0</v>
      </c>
      <c r="I12" s="12">
        <f t="shared" si="0"/>
        <v>-2565533255</v>
      </c>
      <c r="K12" s="12" t="s">
        <v>144</v>
      </c>
      <c r="M12" s="12">
        <v>0</v>
      </c>
      <c r="O12" s="12">
        <v>1292700287</v>
      </c>
      <c r="Q12" s="12">
        <v>0</v>
      </c>
      <c r="S12" s="12">
        <v>1292700287</v>
      </c>
      <c r="U12" s="12" t="s">
        <v>16</v>
      </c>
    </row>
    <row r="13" spans="1:21" s="12" customFormat="1" ht="21" x14ac:dyDescent="0.25">
      <c r="A13" s="14" t="s">
        <v>27</v>
      </c>
      <c r="C13" s="12">
        <v>0</v>
      </c>
      <c r="E13" s="12">
        <v>752466845405</v>
      </c>
      <c r="G13" s="12">
        <v>0</v>
      </c>
      <c r="I13" s="12">
        <f t="shared" si="0"/>
        <v>752466845405</v>
      </c>
      <c r="K13" s="12" t="s">
        <v>203</v>
      </c>
      <c r="M13" s="12">
        <v>0</v>
      </c>
      <c r="O13" s="12">
        <v>11471587522</v>
      </c>
      <c r="Q13" s="12">
        <v>0</v>
      </c>
      <c r="S13" s="12">
        <v>11471587522</v>
      </c>
      <c r="U13" s="12" t="s">
        <v>51</v>
      </c>
    </row>
    <row r="14" spans="1:21" s="12" customFormat="1" ht="21" x14ac:dyDescent="0.25">
      <c r="A14" s="14" t="s">
        <v>18</v>
      </c>
      <c r="C14" s="12">
        <v>0</v>
      </c>
      <c r="E14" s="12">
        <v>-2461811235</v>
      </c>
      <c r="G14" s="12">
        <v>0</v>
      </c>
      <c r="I14" s="12">
        <f t="shared" si="0"/>
        <v>-2461811235</v>
      </c>
      <c r="K14" s="12" t="s">
        <v>144</v>
      </c>
      <c r="M14" s="12">
        <v>0</v>
      </c>
      <c r="O14" s="12">
        <v>93389533244</v>
      </c>
      <c r="Q14" s="12">
        <v>0</v>
      </c>
      <c r="S14" s="12">
        <v>93389533244</v>
      </c>
      <c r="U14" s="12" t="s">
        <v>204</v>
      </c>
    </row>
    <row r="15" spans="1:21" s="12" customFormat="1" ht="21" x14ac:dyDescent="0.25">
      <c r="A15" s="14" t="s">
        <v>23</v>
      </c>
      <c r="C15" s="12">
        <v>6748106656</v>
      </c>
      <c r="E15" s="12">
        <v>-3424612219</v>
      </c>
      <c r="G15" s="12">
        <v>0</v>
      </c>
      <c r="I15" s="12">
        <f t="shared" si="0"/>
        <v>3323494437</v>
      </c>
      <c r="K15" s="12" t="s">
        <v>205</v>
      </c>
      <c r="M15" s="12">
        <v>0</v>
      </c>
      <c r="O15" s="12">
        <v>-6148435065</v>
      </c>
      <c r="Q15" s="12">
        <v>0</v>
      </c>
      <c r="S15" s="12">
        <v>-12244720505</v>
      </c>
      <c r="U15" s="12" t="s">
        <v>206</v>
      </c>
    </row>
    <row r="16" spans="1:21" s="12" customFormat="1" ht="21" x14ac:dyDescent="0.25">
      <c r="A16" s="14" t="s">
        <v>22</v>
      </c>
      <c r="C16" s="12">
        <v>0</v>
      </c>
      <c r="E16" s="12">
        <v>49998422410</v>
      </c>
      <c r="G16" s="12">
        <v>0</v>
      </c>
      <c r="I16" s="12">
        <f t="shared" si="0"/>
        <v>49998422410</v>
      </c>
      <c r="K16" s="12" t="s">
        <v>207</v>
      </c>
      <c r="M16" s="12">
        <v>0</v>
      </c>
      <c r="O16" s="12">
        <v>48358095612</v>
      </c>
      <c r="Q16" s="12">
        <v>0</v>
      </c>
      <c r="S16" s="12">
        <v>41927467102</v>
      </c>
      <c r="U16" s="12" t="s">
        <v>26</v>
      </c>
    </row>
    <row r="17" spans="1:21" s="12" customFormat="1" ht="21.75" thickBot="1" x14ac:dyDescent="0.3">
      <c r="A17" s="14" t="s">
        <v>17</v>
      </c>
      <c r="C17" s="12">
        <v>0</v>
      </c>
      <c r="E17" s="12">
        <v>1016860054896</v>
      </c>
      <c r="G17" s="12">
        <v>0</v>
      </c>
      <c r="I17" s="12">
        <f t="shared" si="0"/>
        <v>1016860054896</v>
      </c>
      <c r="K17" s="12" t="s">
        <v>208</v>
      </c>
      <c r="M17" s="12">
        <v>0</v>
      </c>
      <c r="O17" s="12">
        <v>1086849191132</v>
      </c>
      <c r="Q17" s="12">
        <v>0</v>
      </c>
      <c r="S17" s="12">
        <v>1064890196760</v>
      </c>
      <c r="U17" s="12" t="s">
        <v>209</v>
      </c>
    </row>
    <row r="18" spans="1:21" s="14" customFormat="1" ht="21.75" thickBot="1" x14ac:dyDescent="0.3">
      <c r="A18" s="14" t="s">
        <v>30</v>
      </c>
      <c r="C18" s="15">
        <f>SUM(C8:C17)</f>
        <v>6748106656</v>
      </c>
      <c r="E18" s="15">
        <f>SUM(E8:E17)</f>
        <v>1820008698838</v>
      </c>
      <c r="G18" s="15">
        <f>SUM(G8:G17)</f>
        <v>74835310269</v>
      </c>
      <c r="I18" s="15">
        <f>SUM(I8:I17)</f>
        <v>1901592115763</v>
      </c>
      <c r="K18" s="15" t="s">
        <v>210</v>
      </c>
      <c r="M18" s="15">
        <f>SUM(M8:M17)</f>
        <v>0</v>
      </c>
      <c r="O18" s="15">
        <f>SUM(O8:O17)</f>
        <v>1378309734711</v>
      </c>
      <c r="Q18" s="15">
        <f>SUM(Q8:Q17)</f>
        <v>99351456709</v>
      </c>
      <c r="S18" s="15">
        <f>SUM(S8:S17)</f>
        <v>1431029863509</v>
      </c>
      <c r="U18" s="15" t="s">
        <v>211</v>
      </c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61"/>
  <sheetViews>
    <sheetView rightToLeft="1" topLeftCell="A44" workbookViewId="0">
      <selection activeCell="A31" sqref="A1:XFD1048576"/>
    </sheetView>
  </sheetViews>
  <sheetFormatPr defaultRowHeight="18.75" x14ac:dyDescent="0.25"/>
  <cols>
    <col min="1" max="1" width="33.42578125" style="12" bestFit="1" customWidth="1"/>
    <col min="2" max="2" width="1" style="12" customWidth="1"/>
    <col min="3" max="3" width="22" style="12" customWidth="1"/>
    <col min="4" max="4" width="1" style="12" customWidth="1"/>
    <col min="5" max="5" width="23" style="12" customWidth="1"/>
    <col min="6" max="6" width="1" style="12" customWidth="1"/>
    <col min="7" max="7" width="22" style="12" customWidth="1"/>
    <col min="8" max="8" width="1" style="12" customWidth="1"/>
    <col min="9" max="9" width="23" style="12" customWidth="1"/>
    <col min="10" max="10" width="1" style="12" customWidth="1"/>
    <col min="11" max="11" width="22" style="12" customWidth="1"/>
    <col min="12" max="12" width="1" style="12" customWidth="1"/>
    <col min="13" max="13" width="23" style="12" customWidth="1"/>
    <col min="14" max="14" width="1" style="12" customWidth="1"/>
    <col min="15" max="15" width="22" style="12" customWidth="1"/>
    <col min="16" max="16" width="1" style="12" customWidth="1"/>
    <col min="17" max="17" width="23" style="12" customWidth="1"/>
    <col min="18" max="18" width="1" style="12" customWidth="1"/>
    <col min="19" max="19" width="9.140625" style="12" customWidth="1"/>
    <col min="20" max="16384" width="9.140625" style="12"/>
  </cols>
  <sheetData>
    <row r="2" spans="1:17" s="12" customFormat="1" ht="26.25" x14ac:dyDescent="0.2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</row>
    <row r="3" spans="1:17" s="12" customFormat="1" ht="26.25" x14ac:dyDescent="0.25">
      <c r="A3" s="11" t="s">
        <v>171</v>
      </c>
      <c r="B3" s="11" t="s">
        <v>171</v>
      </c>
      <c r="C3" s="11" t="s">
        <v>171</v>
      </c>
      <c r="D3" s="11" t="s">
        <v>171</v>
      </c>
      <c r="E3" s="11" t="s">
        <v>171</v>
      </c>
      <c r="F3" s="11" t="s">
        <v>171</v>
      </c>
      <c r="G3" s="11" t="s">
        <v>171</v>
      </c>
      <c r="H3" s="11" t="s">
        <v>171</v>
      </c>
      <c r="I3" s="11" t="s">
        <v>171</v>
      </c>
      <c r="J3" s="11" t="s">
        <v>171</v>
      </c>
      <c r="K3" s="11" t="s">
        <v>171</v>
      </c>
      <c r="L3" s="11" t="s">
        <v>171</v>
      </c>
      <c r="M3" s="11" t="s">
        <v>171</v>
      </c>
      <c r="N3" s="11" t="s">
        <v>171</v>
      </c>
      <c r="O3" s="11" t="s">
        <v>171</v>
      </c>
      <c r="P3" s="11" t="s">
        <v>171</v>
      </c>
      <c r="Q3" s="11" t="s">
        <v>171</v>
      </c>
    </row>
    <row r="4" spans="1:17" s="12" customFormat="1" ht="26.25" x14ac:dyDescent="0.2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</row>
    <row r="6" spans="1:17" s="12" customFormat="1" ht="26.25" x14ac:dyDescent="0.25">
      <c r="A6" s="13" t="s">
        <v>175</v>
      </c>
      <c r="C6" s="13" t="s">
        <v>173</v>
      </c>
      <c r="D6" s="13" t="s">
        <v>173</v>
      </c>
      <c r="E6" s="13" t="s">
        <v>173</v>
      </c>
      <c r="F6" s="13" t="s">
        <v>173</v>
      </c>
      <c r="G6" s="13" t="s">
        <v>173</v>
      </c>
      <c r="H6" s="13" t="s">
        <v>173</v>
      </c>
      <c r="I6" s="13" t="s">
        <v>173</v>
      </c>
      <c r="K6" s="13" t="s">
        <v>174</v>
      </c>
      <c r="L6" s="13" t="s">
        <v>174</v>
      </c>
      <c r="M6" s="13" t="s">
        <v>174</v>
      </c>
      <c r="N6" s="13" t="s">
        <v>174</v>
      </c>
      <c r="O6" s="13" t="s">
        <v>174</v>
      </c>
      <c r="P6" s="13" t="s">
        <v>174</v>
      </c>
      <c r="Q6" s="13" t="s">
        <v>174</v>
      </c>
    </row>
    <row r="7" spans="1:17" s="12" customFormat="1" ht="26.25" x14ac:dyDescent="0.25">
      <c r="A7" s="13" t="s">
        <v>175</v>
      </c>
      <c r="C7" s="13" t="s">
        <v>212</v>
      </c>
      <c r="E7" s="13" t="s">
        <v>196</v>
      </c>
      <c r="G7" s="13" t="s">
        <v>197</v>
      </c>
      <c r="I7" s="13" t="s">
        <v>213</v>
      </c>
      <c r="K7" s="13" t="s">
        <v>212</v>
      </c>
      <c r="M7" s="13" t="s">
        <v>196</v>
      </c>
      <c r="O7" s="13" t="s">
        <v>197</v>
      </c>
      <c r="Q7" s="13" t="s">
        <v>213</v>
      </c>
    </row>
    <row r="8" spans="1:17" s="12" customFormat="1" ht="21" x14ac:dyDescent="0.25">
      <c r="A8" s="14" t="s">
        <v>54</v>
      </c>
      <c r="C8" s="12">
        <v>35622431508</v>
      </c>
      <c r="E8" s="12">
        <f>IFERROR(VLOOKUP(A8,'درآمد ناشی از تغییر قیمت اوراق'!A:Q,9,0),0)</f>
        <v>0</v>
      </c>
      <c r="G8" s="12">
        <v>686250000</v>
      </c>
      <c r="I8" s="12">
        <f>+G8+E8+C8</f>
        <v>36308681508</v>
      </c>
      <c r="K8" s="12">
        <v>95177465754</v>
      </c>
      <c r="M8" s="12">
        <v>0</v>
      </c>
      <c r="O8" s="12">
        <v>686250000</v>
      </c>
      <c r="Q8" s="12">
        <v>95863715754</v>
      </c>
    </row>
    <row r="9" spans="1:17" s="12" customFormat="1" ht="21" x14ac:dyDescent="0.25">
      <c r="A9" s="14" t="s">
        <v>43</v>
      </c>
      <c r="C9" s="12">
        <v>0</v>
      </c>
      <c r="E9" s="12">
        <f>IFERROR(VLOOKUP(A9,'درآمد ناشی از تغییر قیمت اوراق'!A:Q,9,0),0)</f>
        <v>101984508251</v>
      </c>
      <c r="G9" s="12">
        <v>1255460740</v>
      </c>
      <c r="I9" s="12">
        <f t="shared" ref="I9:I56" si="0">+G9+E9+C9</f>
        <v>103239968991</v>
      </c>
      <c r="K9" s="12">
        <v>0</v>
      </c>
      <c r="M9" s="12">
        <v>144025111328</v>
      </c>
      <c r="O9" s="12">
        <v>1255460740</v>
      </c>
      <c r="Q9" s="12">
        <v>145280572068</v>
      </c>
    </row>
    <row r="10" spans="1:17" s="12" customFormat="1" ht="21" x14ac:dyDescent="0.25">
      <c r="A10" s="14" t="s">
        <v>79</v>
      </c>
      <c r="C10" s="12">
        <v>60675821765</v>
      </c>
      <c r="E10" s="12">
        <f>IFERROR(VLOOKUP(A10,'درآمد ناشی از تغییر قیمت اوراق'!A:Q,9,0),0)</f>
        <v>0</v>
      </c>
      <c r="G10" s="12">
        <v>388729081263</v>
      </c>
      <c r="I10" s="12">
        <f t="shared" si="0"/>
        <v>449404903028</v>
      </c>
      <c r="K10" s="12">
        <v>244732814341</v>
      </c>
      <c r="M10" s="12">
        <v>0</v>
      </c>
      <c r="O10" s="12">
        <v>388729081263</v>
      </c>
      <c r="Q10" s="12">
        <v>633461895604</v>
      </c>
    </row>
    <row r="11" spans="1:17" s="12" customFormat="1" ht="21" x14ac:dyDescent="0.25">
      <c r="A11" s="14" t="s">
        <v>63</v>
      </c>
      <c r="C11" s="12">
        <v>0</v>
      </c>
      <c r="E11" s="12">
        <f>IFERROR(VLOOKUP(A11,'درآمد ناشی از تغییر قیمت اوراق'!A:Q,9,0),0)</f>
        <v>0</v>
      </c>
      <c r="G11" s="12">
        <v>158773858232</v>
      </c>
      <c r="I11" s="12">
        <f t="shared" si="0"/>
        <v>158773858232</v>
      </c>
      <c r="K11" s="12">
        <v>0</v>
      </c>
      <c r="M11" s="12">
        <v>0</v>
      </c>
      <c r="O11" s="12">
        <v>158773858232</v>
      </c>
      <c r="Q11" s="12">
        <v>158773858232</v>
      </c>
    </row>
    <row r="12" spans="1:17" s="12" customFormat="1" ht="21" x14ac:dyDescent="0.25">
      <c r="A12" s="14" t="s">
        <v>179</v>
      </c>
      <c r="C12" s="12">
        <v>0</v>
      </c>
      <c r="E12" s="12">
        <f>IFERROR(VLOOKUP(A12,'درآمد ناشی از تغییر قیمت اوراق'!A:Q,9,0),0)</f>
        <v>0</v>
      </c>
      <c r="G12" s="12">
        <v>0</v>
      </c>
      <c r="I12" s="12">
        <f t="shared" si="0"/>
        <v>0</v>
      </c>
      <c r="K12" s="12">
        <v>204074479398</v>
      </c>
      <c r="M12" s="12">
        <v>0</v>
      </c>
      <c r="O12" s="12">
        <v>225747093542</v>
      </c>
      <c r="Q12" s="12">
        <v>429821572940</v>
      </c>
    </row>
    <row r="13" spans="1:17" s="12" customFormat="1" ht="21" x14ac:dyDescent="0.25">
      <c r="A13" s="14" t="s">
        <v>194</v>
      </c>
      <c r="C13" s="12">
        <v>0</v>
      </c>
      <c r="E13" s="12">
        <f>IFERROR(VLOOKUP(A13,'درآمد ناشی از تغییر قیمت اوراق'!A:Q,9,0),0)</f>
        <v>0</v>
      </c>
      <c r="G13" s="12">
        <v>0</v>
      </c>
      <c r="I13" s="12">
        <f t="shared" si="0"/>
        <v>0</v>
      </c>
      <c r="K13" s="12">
        <v>0</v>
      </c>
      <c r="M13" s="12">
        <v>0</v>
      </c>
      <c r="O13" s="12">
        <v>17086274196</v>
      </c>
      <c r="Q13" s="12">
        <v>17086274196</v>
      </c>
    </row>
    <row r="14" spans="1:17" s="12" customFormat="1" ht="21" x14ac:dyDescent="0.25">
      <c r="A14" s="14" t="s">
        <v>73</v>
      </c>
      <c r="C14" s="12">
        <v>7716027401</v>
      </c>
      <c r="E14" s="12">
        <f>IFERROR(VLOOKUP(A14,'درآمد ناشی از تغییر قیمت اوراق'!A:Q,9,0),0)</f>
        <v>0</v>
      </c>
      <c r="G14" s="12">
        <v>0</v>
      </c>
      <c r="I14" s="12">
        <f t="shared" si="0"/>
        <v>7716027401</v>
      </c>
      <c r="K14" s="12">
        <v>12770986305</v>
      </c>
      <c r="M14" s="12">
        <v>-84701550</v>
      </c>
      <c r="O14" s="12">
        <v>0</v>
      </c>
      <c r="Q14" s="12">
        <v>12686284755</v>
      </c>
    </row>
    <row r="15" spans="1:17" s="12" customFormat="1" ht="21" x14ac:dyDescent="0.25">
      <c r="A15" s="14" t="s">
        <v>59</v>
      </c>
      <c r="C15" s="12">
        <v>97965723646</v>
      </c>
      <c r="E15" s="12">
        <f>IFERROR(VLOOKUP(A15,'درآمد ناشی از تغییر قیمت اوراق'!A:Q,9,0),0)</f>
        <v>0</v>
      </c>
      <c r="G15" s="12">
        <v>0</v>
      </c>
      <c r="I15" s="12">
        <f t="shared" si="0"/>
        <v>97965723646</v>
      </c>
      <c r="K15" s="12">
        <v>161856503874</v>
      </c>
      <c r="M15" s="12">
        <v>-1029375000</v>
      </c>
      <c r="O15" s="12">
        <v>0</v>
      </c>
      <c r="Q15" s="12">
        <v>160827128874</v>
      </c>
    </row>
    <row r="16" spans="1:17" s="12" customFormat="1" ht="21" x14ac:dyDescent="0.25">
      <c r="A16" s="14" t="s">
        <v>75</v>
      </c>
      <c r="C16" s="12">
        <v>29667636986</v>
      </c>
      <c r="E16" s="12">
        <f>IFERROR(VLOOKUP(A16,'درآمد ناشی از تغییر قیمت اوراق'!A:Q,9,0),0)</f>
        <v>0</v>
      </c>
      <c r="G16" s="12">
        <v>0</v>
      </c>
      <c r="I16" s="12">
        <f t="shared" si="0"/>
        <v>29667636986</v>
      </c>
      <c r="K16" s="12">
        <v>58199845891</v>
      </c>
      <c r="M16" s="12">
        <v>0</v>
      </c>
      <c r="O16" s="12">
        <v>0</v>
      </c>
      <c r="Q16" s="12">
        <v>58199845891</v>
      </c>
    </row>
    <row r="17" spans="1:17" s="12" customFormat="1" ht="21" x14ac:dyDescent="0.25">
      <c r="A17" s="14" t="s">
        <v>92</v>
      </c>
      <c r="C17" s="12">
        <v>459623648953</v>
      </c>
      <c r="E17" s="12">
        <f>IFERROR(VLOOKUP(A17,'درآمد ناشی از تغییر قیمت اوراق'!A:Q,9,0),0)</f>
        <v>-139712033560</v>
      </c>
      <c r="G17" s="12">
        <v>0</v>
      </c>
      <c r="I17" s="12">
        <f t="shared" si="0"/>
        <v>319911615393</v>
      </c>
      <c r="K17" s="12">
        <v>902411353304</v>
      </c>
      <c r="M17" s="12">
        <v>468316848010</v>
      </c>
      <c r="O17" s="12">
        <v>0</v>
      </c>
      <c r="Q17" s="12">
        <v>1370728201314</v>
      </c>
    </row>
    <row r="18" spans="1:17" s="12" customFormat="1" ht="21" x14ac:dyDescent="0.25">
      <c r="A18" s="14" t="s">
        <v>91</v>
      </c>
      <c r="C18" s="12">
        <v>117726998627</v>
      </c>
      <c r="E18" s="12">
        <f>IFERROR(VLOOKUP(A18,'درآمد ناشی از تغییر قیمت اوراق'!A:Q,9,0),0)</f>
        <v>205068244706</v>
      </c>
      <c r="G18" s="12">
        <v>0</v>
      </c>
      <c r="I18" s="12">
        <f t="shared" si="0"/>
        <v>322795243333</v>
      </c>
      <c r="K18" s="12">
        <v>231141675138</v>
      </c>
      <c r="M18" s="12">
        <v>221096243502</v>
      </c>
      <c r="O18" s="12">
        <v>0</v>
      </c>
      <c r="Q18" s="12">
        <v>452237918640</v>
      </c>
    </row>
    <row r="19" spans="1:17" s="12" customFormat="1" ht="21" x14ac:dyDescent="0.25">
      <c r="A19" s="14" t="s">
        <v>74</v>
      </c>
      <c r="C19" s="12">
        <v>9925839041</v>
      </c>
      <c r="E19" s="12">
        <f>IFERROR(VLOOKUP(A19,'درآمد ناشی از تغییر قیمت اوراق'!A:Q,9,0),0)</f>
        <v>4094063269</v>
      </c>
      <c r="G19" s="12">
        <v>0</v>
      </c>
      <c r="I19" s="12">
        <f t="shared" si="0"/>
        <v>14019902310</v>
      </c>
      <c r="K19" s="12">
        <v>19802842465</v>
      </c>
      <c r="M19" s="12">
        <v>7815711747</v>
      </c>
      <c r="O19" s="12">
        <v>0</v>
      </c>
      <c r="Q19" s="12">
        <v>27618554212</v>
      </c>
    </row>
    <row r="20" spans="1:17" s="12" customFormat="1" ht="21" x14ac:dyDescent="0.25">
      <c r="A20" s="14" t="s">
        <v>90</v>
      </c>
      <c r="C20" s="12">
        <v>2867769133</v>
      </c>
      <c r="E20" s="12">
        <f>IFERROR(VLOOKUP(A20,'درآمد ناشی از تغییر قیمت اوراق'!A:Q,9,0),0)</f>
        <v>6570238555</v>
      </c>
      <c r="G20" s="12">
        <v>0</v>
      </c>
      <c r="I20" s="12">
        <f t="shared" si="0"/>
        <v>9438007688</v>
      </c>
      <c r="K20" s="12">
        <v>6199142478</v>
      </c>
      <c r="M20" s="12">
        <v>6786358466</v>
      </c>
      <c r="O20" s="12">
        <v>0</v>
      </c>
      <c r="Q20" s="12">
        <v>12985500944</v>
      </c>
    </row>
    <row r="21" spans="1:17" s="12" customFormat="1" ht="21" x14ac:dyDescent="0.25">
      <c r="A21" s="14" t="s">
        <v>89</v>
      </c>
      <c r="C21" s="12">
        <v>34506444675</v>
      </c>
      <c r="E21" s="12">
        <f>IFERROR(VLOOKUP(A21,'درآمد ناشی از تغییر قیمت اوراق'!A:Q,9,0),0)</f>
        <v>7847714610</v>
      </c>
      <c r="G21" s="12">
        <v>0</v>
      </c>
      <c r="I21" s="12">
        <f t="shared" si="0"/>
        <v>42354159285</v>
      </c>
      <c r="K21" s="12">
        <v>72583302502</v>
      </c>
      <c r="M21" s="12">
        <v>113456956923</v>
      </c>
      <c r="O21" s="12">
        <v>0</v>
      </c>
      <c r="Q21" s="12">
        <v>186040259425</v>
      </c>
    </row>
    <row r="22" spans="1:17" s="12" customFormat="1" ht="21" x14ac:dyDescent="0.25">
      <c r="A22" s="14" t="s">
        <v>88</v>
      </c>
      <c r="C22" s="12">
        <v>91064166905</v>
      </c>
      <c r="E22" s="12">
        <f>IFERROR(VLOOKUP(A22,'درآمد ناشی از تغییر قیمت اوراق'!A:Q,9,0),0)</f>
        <v>78796636552</v>
      </c>
      <c r="G22" s="12">
        <v>0</v>
      </c>
      <c r="I22" s="12">
        <f t="shared" si="0"/>
        <v>169860803457</v>
      </c>
      <c r="K22" s="12">
        <v>178404073684</v>
      </c>
      <c r="M22" s="12">
        <v>112294676062</v>
      </c>
      <c r="O22" s="12">
        <v>0</v>
      </c>
      <c r="Q22" s="12">
        <v>290698749746</v>
      </c>
    </row>
    <row r="23" spans="1:17" s="12" customFormat="1" ht="21" x14ac:dyDescent="0.25">
      <c r="A23" s="14" t="s">
        <v>98</v>
      </c>
      <c r="C23" s="12">
        <v>292213114748</v>
      </c>
      <c r="E23" s="12">
        <f>IFERROR(VLOOKUP(A23,'درآمد ناشی از تغییر قیمت اوراق'!A:Q,9,0),0)</f>
        <v>0</v>
      </c>
      <c r="G23" s="12">
        <v>0</v>
      </c>
      <c r="I23" s="12">
        <f t="shared" si="0"/>
        <v>292213114748</v>
      </c>
      <c r="K23" s="12">
        <v>586776330569</v>
      </c>
      <c r="M23" s="12">
        <v>0</v>
      </c>
      <c r="O23" s="12">
        <v>0</v>
      </c>
      <c r="Q23" s="12">
        <v>586776330569</v>
      </c>
    </row>
    <row r="24" spans="1:17" s="12" customFormat="1" ht="21" x14ac:dyDescent="0.25">
      <c r="A24" s="14" t="s">
        <v>87</v>
      </c>
      <c r="C24" s="12">
        <v>175005911462</v>
      </c>
      <c r="E24" s="12">
        <f>IFERROR(VLOOKUP(A24,'درآمد ناشی از تغییر قیمت اوراق'!A:Q,9,0),0)</f>
        <v>203488223715</v>
      </c>
      <c r="G24" s="12">
        <v>0</v>
      </c>
      <c r="I24" s="12">
        <f t="shared" si="0"/>
        <v>378494135177</v>
      </c>
      <c r="K24" s="12">
        <v>343364553667</v>
      </c>
      <c r="M24" s="12">
        <v>603671252072</v>
      </c>
      <c r="O24" s="12">
        <v>0</v>
      </c>
      <c r="Q24" s="12">
        <v>947035805739</v>
      </c>
    </row>
    <row r="25" spans="1:17" s="12" customFormat="1" ht="21" x14ac:dyDescent="0.25">
      <c r="A25" s="14" t="s">
        <v>86</v>
      </c>
      <c r="C25" s="12">
        <v>5536393099</v>
      </c>
      <c r="E25" s="12">
        <f>IFERROR(VLOOKUP(A25,'درآمد ناشی از تغییر قیمت اوراق'!A:Q,9,0),0)</f>
        <v>3599043123</v>
      </c>
      <c r="G25" s="12">
        <v>0</v>
      </c>
      <c r="I25" s="12">
        <f t="shared" si="0"/>
        <v>9135436222</v>
      </c>
      <c r="K25" s="12">
        <v>10868297580</v>
      </c>
      <c r="M25" s="12">
        <v>6070179471</v>
      </c>
      <c r="O25" s="12">
        <v>0</v>
      </c>
      <c r="Q25" s="12">
        <v>16938477051</v>
      </c>
    </row>
    <row r="26" spans="1:17" s="12" customFormat="1" ht="21" x14ac:dyDescent="0.25">
      <c r="A26" s="14" t="s">
        <v>99</v>
      </c>
      <c r="C26" s="12">
        <v>97404371562</v>
      </c>
      <c r="E26" s="12">
        <f>IFERROR(VLOOKUP(A26,'درآمد ناشی از تغییر قیمت اوراق'!A:Q,9,0),0)</f>
        <v>0</v>
      </c>
      <c r="G26" s="12">
        <v>0</v>
      </c>
      <c r="I26" s="12">
        <f t="shared" si="0"/>
        <v>97404371562</v>
      </c>
      <c r="K26" s="12">
        <v>195592110209</v>
      </c>
      <c r="M26" s="12">
        <v>0</v>
      </c>
      <c r="O26" s="12">
        <v>0</v>
      </c>
      <c r="Q26" s="12">
        <v>195592110209</v>
      </c>
    </row>
    <row r="27" spans="1:17" s="12" customFormat="1" ht="21" x14ac:dyDescent="0.25">
      <c r="A27" s="14" t="s">
        <v>77</v>
      </c>
      <c r="C27" s="12">
        <v>46237561643</v>
      </c>
      <c r="E27" s="12">
        <f>IFERROR(VLOOKUP(A27,'درآمد ناشی از تغییر قیمت اوراق'!A:Q,9,0),0)</f>
        <v>0</v>
      </c>
      <c r="G27" s="12">
        <v>0</v>
      </c>
      <c r="I27" s="12">
        <f t="shared" si="0"/>
        <v>46237561643</v>
      </c>
      <c r="K27" s="12">
        <v>92590018266</v>
      </c>
      <c r="M27" s="12">
        <v>0</v>
      </c>
      <c r="O27" s="12">
        <v>0</v>
      </c>
      <c r="Q27" s="12">
        <v>92590018266</v>
      </c>
    </row>
    <row r="28" spans="1:17" s="12" customFormat="1" ht="21" x14ac:dyDescent="0.25">
      <c r="A28" s="14" t="s">
        <v>56</v>
      </c>
      <c r="C28" s="12">
        <v>46278339385</v>
      </c>
      <c r="E28" s="12">
        <f>IFERROR(VLOOKUP(A28,'درآمد ناشی از تغییر قیمت اوراق'!A:Q,9,0),0)</f>
        <v>0</v>
      </c>
      <c r="G28" s="12">
        <v>0</v>
      </c>
      <c r="I28" s="12">
        <f t="shared" si="0"/>
        <v>46278339385</v>
      </c>
      <c r="K28" s="12">
        <v>91972214636</v>
      </c>
      <c r="M28" s="12">
        <v>0</v>
      </c>
      <c r="O28" s="12">
        <v>0</v>
      </c>
      <c r="Q28" s="12">
        <v>91972214636</v>
      </c>
    </row>
    <row r="29" spans="1:17" s="12" customFormat="1" ht="21" x14ac:dyDescent="0.25">
      <c r="A29" s="14" t="s">
        <v>93</v>
      </c>
      <c r="C29" s="12">
        <v>37704270208</v>
      </c>
      <c r="E29" s="12">
        <f>IFERROR(VLOOKUP(A29,'درآمد ناشی از تغییر قیمت اوراق'!A:Q,9,0),0)</f>
        <v>0</v>
      </c>
      <c r="G29" s="12">
        <v>0</v>
      </c>
      <c r="I29" s="12">
        <f t="shared" si="0"/>
        <v>37704270208</v>
      </c>
      <c r="K29" s="12">
        <v>77686727172</v>
      </c>
      <c r="M29" s="12">
        <v>0</v>
      </c>
      <c r="O29" s="12">
        <v>0</v>
      </c>
      <c r="Q29" s="12">
        <v>77686727172</v>
      </c>
    </row>
    <row r="30" spans="1:17" s="12" customFormat="1" ht="21" x14ac:dyDescent="0.25">
      <c r="A30" s="14" t="s">
        <v>85</v>
      </c>
      <c r="C30" s="12">
        <v>305491573944</v>
      </c>
      <c r="E30" s="12">
        <f>IFERROR(VLOOKUP(A30,'درآمد ناشی از تغییر قیمت اوراق'!A:Q,9,0),0)</f>
        <v>-498758434104</v>
      </c>
      <c r="G30" s="12">
        <v>0</v>
      </c>
      <c r="I30" s="12">
        <f t="shared" si="0"/>
        <v>-193266860160</v>
      </c>
      <c r="K30" s="12">
        <v>599436219045</v>
      </c>
      <c r="M30" s="12">
        <v>362624471873</v>
      </c>
      <c r="O30" s="12">
        <v>0</v>
      </c>
      <c r="Q30" s="12">
        <v>962060690918</v>
      </c>
    </row>
    <row r="31" spans="1:17" s="12" customFormat="1" ht="21" x14ac:dyDescent="0.25">
      <c r="A31" s="14" t="s">
        <v>84</v>
      </c>
      <c r="C31" s="12">
        <v>122832613472</v>
      </c>
      <c r="E31" s="12">
        <f>IFERROR(VLOOKUP(A31,'درآمد ناشی از تغییر قیمت اوراق'!A:Q,9,0),0)</f>
        <v>20754046625</v>
      </c>
      <c r="G31" s="12">
        <v>0</v>
      </c>
      <c r="I31" s="12">
        <f t="shared" si="0"/>
        <v>143586660097</v>
      </c>
      <c r="K31" s="12">
        <v>241061707619</v>
      </c>
      <c r="M31" s="12">
        <v>-21322484965</v>
      </c>
      <c r="O31" s="12">
        <v>0</v>
      </c>
      <c r="Q31" s="12">
        <v>219739222654</v>
      </c>
    </row>
    <row r="32" spans="1:17" s="12" customFormat="1" ht="21" x14ac:dyDescent="0.25">
      <c r="A32" s="14" t="s">
        <v>83</v>
      </c>
      <c r="C32" s="12">
        <v>161095115805</v>
      </c>
      <c r="E32" s="12">
        <f>IFERROR(VLOOKUP(A32,'درآمد ناشی از تغییر قیمت اوراق'!A:Q,9,0),0)</f>
        <v>90963308142</v>
      </c>
      <c r="G32" s="12">
        <v>0</v>
      </c>
      <c r="I32" s="12">
        <f t="shared" si="0"/>
        <v>252058423947</v>
      </c>
      <c r="K32" s="12">
        <v>316225914566</v>
      </c>
      <c r="M32" s="12">
        <v>-40720768232</v>
      </c>
      <c r="O32" s="12">
        <v>0</v>
      </c>
      <c r="Q32" s="12">
        <v>275505146334</v>
      </c>
    </row>
    <row r="33" spans="1:17" s="12" customFormat="1" ht="21" x14ac:dyDescent="0.25">
      <c r="A33" s="14" t="s">
        <v>82</v>
      </c>
      <c r="C33" s="12">
        <v>38063600143</v>
      </c>
      <c r="E33" s="12">
        <f>IFERROR(VLOOKUP(A33,'درآمد ناشی از تغییر قیمت اوراق'!A:Q,9,0),0)</f>
        <v>36082658333</v>
      </c>
      <c r="G33" s="12">
        <v>0</v>
      </c>
      <c r="I33" s="12">
        <f t="shared" si="0"/>
        <v>74146258476</v>
      </c>
      <c r="K33" s="12">
        <v>82771386795</v>
      </c>
      <c r="M33" s="12">
        <v>56320159066</v>
      </c>
      <c r="O33" s="12">
        <v>0</v>
      </c>
      <c r="Q33" s="12">
        <v>139091545861</v>
      </c>
    </row>
    <row r="34" spans="1:17" s="12" customFormat="1" ht="21" x14ac:dyDescent="0.25">
      <c r="A34" s="14" t="s">
        <v>95</v>
      </c>
      <c r="C34" s="12">
        <v>16783474879</v>
      </c>
      <c r="E34" s="12">
        <f>IFERROR(VLOOKUP(A34,'درآمد ناشی از تغییر قیمت اوراق'!A:Q,9,0),0)</f>
        <v>0</v>
      </c>
      <c r="G34" s="12">
        <v>0</v>
      </c>
      <c r="I34" s="12">
        <f t="shared" si="0"/>
        <v>16783474879</v>
      </c>
      <c r="K34" s="12">
        <v>34584676261</v>
      </c>
      <c r="M34" s="12">
        <v>0</v>
      </c>
      <c r="O34" s="12">
        <v>0</v>
      </c>
      <c r="Q34" s="12">
        <v>34584676261</v>
      </c>
    </row>
    <row r="35" spans="1:17" s="12" customFormat="1" ht="21" x14ac:dyDescent="0.25">
      <c r="A35" s="14" t="s">
        <v>76</v>
      </c>
      <c r="C35" s="12">
        <v>47519496574</v>
      </c>
      <c r="E35" s="12">
        <f>IFERROR(VLOOKUP(A35,'درآمد ناشی از تغییر قیمت اوراق'!A:Q,9,0),0)</f>
        <v>0</v>
      </c>
      <c r="G35" s="12">
        <v>0</v>
      </c>
      <c r="I35" s="12">
        <f t="shared" si="0"/>
        <v>47519496574</v>
      </c>
      <c r="K35" s="12">
        <v>96797445984</v>
      </c>
      <c r="M35" s="12">
        <v>0</v>
      </c>
      <c r="O35" s="12">
        <v>0</v>
      </c>
      <c r="Q35" s="12">
        <v>96797445984</v>
      </c>
    </row>
    <row r="36" spans="1:17" s="12" customFormat="1" ht="21" x14ac:dyDescent="0.25">
      <c r="A36" s="14" t="s">
        <v>55</v>
      </c>
      <c r="C36" s="12">
        <v>19460993150</v>
      </c>
      <c r="E36" s="12">
        <f>IFERROR(VLOOKUP(A36,'درآمد ناشی از تغییر قیمت اوراق'!A:Q,9,0),0)</f>
        <v>0</v>
      </c>
      <c r="G36" s="12">
        <v>0</v>
      </c>
      <c r="I36" s="12">
        <f t="shared" si="0"/>
        <v>19460993150</v>
      </c>
      <c r="K36" s="12">
        <v>39410342465</v>
      </c>
      <c r="M36" s="12">
        <v>0</v>
      </c>
      <c r="O36" s="12">
        <v>0</v>
      </c>
      <c r="Q36" s="12">
        <v>39410342465</v>
      </c>
    </row>
    <row r="37" spans="1:17" s="12" customFormat="1" ht="21" x14ac:dyDescent="0.25">
      <c r="A37" s="14" t="s">
        <v>81</v>
      </c>
      <c r="C37" s="12">
        <v>59965333483</v>
      </c>
      <c r="E37" s="12">
        <f>IFERROR(VLOOKUP(A37,'درآمد ناشی از تغییر قیمت اوراق'!A:Q,9,0),0)</f>
        <v>24924297263</v>
      </c>
      <c r="G37" s="12">
        <v>0</v>
      </c>
      <c r="I37" s="12">
        <f t="shared" si="0"/>
        <v>84889630746</v>
      </c>
      <c r="K37" s="12">
        <v>117647401753</v>
      </c>
      <c r="M37" s="12">
        <v>52146068858</v>
      </c>
      <c r="O37" s="12">
        <v>0</v>
      </c>
      <c r="Q37" s="12">
        <v>169793470611</v>
      </c>
    </row>
    <row r="38" spans="1:17" s="12" customFormat="1" ht="21" x14ac:dyDescent="0.25">
      <c r="A38" s="14" t="s">
        <v>94</v>
      </c>
      <c r="C38" s="12">
        <v>8515710617</v>
      </c>
      <c r="E38" s="12">
        <f>IFERROR(VLOOKUP(A38,'درآمد ناشی از تغییر قیمت اوراق'!A:Q,9,0),0)</f>
        <v>0</v>
      </c>
      <c r="G38" s="12">
        <v>0</v>
      </c>
      <c r="I38" s="12">
        <f t="shared" si="0"/>
        <v>8515710617</v>
      </c>
      <c r="K38" s="12">
        <v>17512530821</v>
      </c>
      <c r="M38" s="12">
        <v>0</v>
      </c>
      <c r="O38" s="12">
        <v>0</v>
      </c>
      <c r="Q38" s="12">
        <v>17512530821</v>
      </c>
    </row>
    <row r="39" spans="1:17" s="12" customFormat="1" ht="21" x14ac:dyDescent="0.25">
      <c r="A39" s="14" t="s">
        <v>47</v>
      </c>
      <c r="C39" s="12">
        <v>28129315069</v>
      </c>
      <c r="E39" s="12">
        <f>IFERROR(VLOOKUP(A39,'درآمد ناشی از تغییر قیمت اوراق'!A:Q,9,0),0)</f>
        <v>0</v>
      </c>
      <c r="G39" s="12">
        <v>0</v>
      </c>
      <c r="I39" s="12">
        <f t="shared" si="0"/>
        <v>28129315069</v>
      </c>
      <c r="K39" s="12">
        <v>55168619177</v>
      </c>
      <c r="M39" s="12">
        <v>0</v>
      </c>
      <c r="O39" s="12">
        <v>0</v>
      </c>
      <c r="Q39" s="12">
        <v>55168619177</v>
      </c>
    </row>
    <row r="40" spans="1:17" s="12" customFormat="1" ht="21" x14ac:dyDescent="0.25">
      <c r="A40" s="14" t="s">
        <v>80</v>
      </c>
      <c r="C40" s="12">
        <v>152984770404</v>
      </c>
      <c r="E40" s="12">
        <f>IFERROR(VLOOKUP(A40,'درآمد ناشی از تغییر قیمت اوراق'!A:Q,9,0),0)</f>
        <v>-289107831452</v>
      </c>
      <c r="G40" s="12">
        <v>0</v>
      </c>
      <c r="I40" s="12">
        <f t="shared" si="0"/>
        <v>-136123061048</v>
      </c>
      <c r="K40" s="12">
        <v>300352457474</v>
      </c>
      <c r="M40" s="12">
        <v>-179840232133</v>
      </c>
      <c r="O40" s="12">
        <v>0</v>
      </c>
      <c r="Q40" s="12">
        <v>120512225341</v>
      </c>
    </row>
    <row r="41" spans="1:17" s="12" customFormat="1" ht="21" x14ac:dyDescent="0.25">
      <c r="A41" s="14" t="s">
        <v>60</v>
      </c>
      <c r="C41" s="12">
        <v>77615303752</v>
      </c>
      <c r="E41" s="12">
        <f>IFERROR(VLOOKUP(A41,'درآمد ناشی از تغییر قیمت اوراق'!A:Q,9,0),0)</f>
        <v>0</v>
      </c>
      <c r="G41" s="12">
        <v>0</v>
      </c>
      <c r="I41" s="12">
        <f t="shared" si="0"/>
        <v>77615303752</v>
      </c>
      <c r="K41" s="12">
        <v>151845071472</v>
      </c>
      <c r="M41" s="12">
        <v>0</v>
      </c>
      <c r="O41" s="12">
        <v>0</v>
      </c>
      <c r="Q41" s="12">
        <v>151845071472</v>
      </c>
    </row>
    <row r="42" spans="1:17" s="12" customFormat="1" ht="21" x14ac:dyDescent="0.25">
      <c r="A42" s="14" t="s">
        <v>78</v>
      </c>
      <c r="C42" s="12">
        <v>122688191866</v>
      </c>
      <c r="E42" s="12">
        <f>IFERROR(VLOOKUP(A42,'درآمد ناشی از تغییر قیمت اوراق'!A:Q,9,0),0)</f>
        <v>-146913765787</v>
      </c>
      <c r="G42" s="12">
        <v>0</v>
      </c>
      <c r="I42" s="12">
        <f t="shared" si="0"/>
        <v>-24225573921</v>
      </c>
      <c r="K42" s="12">
        <v>258217452946</v>
      </c>
      <c r="M42" s="12">
        <v>58780910790</v>
      </c>
      <c r="O42" s="12">
        <v>0</v>
      </c>
      <c r="Q42" s="12">
        <v>316998363736</v>
      </c>
    </row>
    <row r="43" spans="1:17" s="12" customFormat="1" ht="21" x14ac:dyDescent="0.25">
      <c r="A43" s="14" t="s">
        <v>97</v>
      </c>
      <c r="C43" s="12">
        <v>885145547945</v>
      </c>
      <c r="E43" s="12">
        <f>IFERROR(VLOOKUP(A43,'درآمد ناشی از تغییر قیمت اوراق'!A:Q,9,0),0)</f>
        <v>244822219625</v>
      </c>
      <c r="G43" s="12">
        <v>0</v>
      </c>
      <c r="I43" s="12">
        <f t="shared" si="0"/>
        <v>1129967767570</v>
      </c>
      <c r="K43" s="12">
        <v>885145547945</v>
      </c>
      <c r="M43" s="12">
        <v>244822219625</v>
      </c>
      <c r="O43" s="12">
        <v>0</v>
      </c>
      <c r="Q43" s="12">
        <v>1129967767570</v>
      </c>
    </row>
    <row r="44" spans="1:17" s="12" customFormat="1" ht="21" x14ac:dyDescent="0.25">
      <c r="A44" s="14" t="s">
        <v>72</v>
      </c>
      <c r="C44" s="12">
        <v>19851678082</v>
      </c>
      <c r="E44" s="12">
        <f>IFERROR(VLOOKUP(A44,'درآمد ناشی از تغییر قیمت اوراق'!A:Q,9,0),0)</f>
        <v>0</v>
      </c>
      <c r="G44" s="12">
        <v>0</v>
      </c>
      <c r="I44" s="12">
        <f t="shared" si="0"/>
        <v>19851678082</v>
      </c>
      <c r="K44" s="12">
        <v>38946404110</v>
      </c>
      <c r="M44" s="12">
        <v>0</v>
      </c>
      <c r="O44" s="12">
        <v>0</v>
      </c>
      <c r="Q44" s="12">
        <v>38946404110</v>
      </c>
    </row>
    <row r="45" spans="1:17" s="12" customFormat="1" ht="21" x14ac:dyDescent="0.25">
      <c r="A45" s="14" t="s">
        <v>57</v>
      </c>
      <c r="C45" s="12">
        <v>38726643835</v>
      </c>
      <c r="E45" s="12">
        <f>IFERROR(VLOOKUP(A45,'درآمد ناشی از تغییر قیمت اوراق'!A:Q,9,0),0)</f>
        <v>0</v>
      </c>
      <c r="G45" s="12">
        <v>0</v>
      </c>
      <c r="I45" s="12">
        <f t="shared" si="0"/>
        <v>38726643835</v>
      </c>
      <c r="K45" s="12">
        <v>76964196347</v>
      </c>
      <c r="M45" s="12">
        <v>0</v>
      </c>
      <c r="O45" s="12">
        <v>0</v>
      </c>
      <c r="Q45" s="12">
        <v>76964196347</v>
      </c>
    </row>
    <row r="46" spans="1:17" s="12" customFormat="1" ht="21" x14ac:dyDescent="0.25">
      <c r="A46" s="14" t="s">
        <v>53</v>
      </c>
      <c r="C46" s="12">
        <v>0</v>
      </c>
      <c r="E46" s="12">
        <f>IFERROR(VLOOKUP(A46,'درآمد ناشی از تغییر قیمت اوراق'!A:Q,9,0),0)</f>
        <v>17768699180</v>
      </c>
      <c r="G46" s="12">
        <v>0</v>
      </c>
      <c r="I46" s="12">
        <f t="shared" si="0"/>
        <v>17768699180</v>
      </c>
      <c r="K46" s="12">
        <v>0</v>
      </c>
      <c r="M46" s="12">
        <v>49525953346</v>
      </c>
      <c r="O46" s="12">
        <v>0</v>
      </c>
      <c r="Q46" s="12">
        <v>49525953346</v>
      </c>
    </row>
    <row r="47" spans="1:17" s="12" customFormat="1" ht="21" x14ac:dyDescent="0.25">
      <c r="A47" s="14" t="s">
        <v>52</v>
      </c>
      <c r="C47" s="12">
        <v>0</v>
      </c>
      <c r="E47" s="12">
        <f>IFERROR(VLOOKUP(A47,'درآمد ناشی از تغییر قیمت اوراق'!A:Q,9,0),0)</f>
        <v>864158608</v>
      </c>
      <c r="G47" s="12">
        <v>0</v>
      </c>
      <c r="I47" s="12">
        <f t="shared" si="0"/>
        <v>864158608</v>
      </c>
      <c r="K47" s="12">
        <v>0</v>
      </c>
      <c r="M47" s="12">
        <v>2698857995</v>
      </c>
      <c r="O47" s="12">
        <v>0</v>
      </c>
      <c r="Q47" s="12">
        <v>2698857995</v>
      </c>
    </row>
    <row r="48" spans="1:17" s="12" customFormat="1" ht="21" x14ac:dyDescent="0.25">
      <c r="A48" s="14" t="s">
        <v>49</v>
      </c>
      <c r="C48" s="12">
        <v>0</v>
      </c>
      <c r="E48" s="12">
        <f>IFERROR(VLOOKUP(A48,'درآمد ناشی از تغییر قیمت اوراق'!A:Q,9,0),0)</f>
        <v>1899026638</v>
      </c>
      <c r="G48" s="12">
        <v>0</v>
      </c>
      <c r="I48" s="12">
        <f t="shared" si="0"/>
        <v>1899026638</v>
      </c>
      <c r="K48" s="12">
        <v>0</v>
      </c>
      <c r="M48" s="12">
        <v>4330751954</v>
      </c>
      <c r="O48" s="12">
        <v>0</v>
      </c>
      <c r="Q48" s="12">
        <v>4330751954</v>
      </c>
    </row>
    <row r="49" spans="1:17" s="12" customFormat="1" ht="21" x14ac:dyDescent="0.25">
      <c r="A49" s="14" t="s">
        <v>50</v>
      </c>
      <c r="C49" s="12">
        <v>0</v>
      </c>
      <c r="E49" s="12">
        <f>IFERROR(VLOOKUP(A49,'درآمد ناشی از تغییر قیمت اوراق'!A:Q,9,0),0)</f>
        <v>7331098727</v>
      </c>
      <c r="G49" s="12">
        <v>0</v>
      </c>
      <c r="I49" s="12">
        <f t="shared" si="0"/>
        <v>7331098727</v>
      </c>
      <c r="K49" s="12">
        <v>0</v>
      </c>
      <c r="M49" s="12">
        <v>18426264827</v>
      </c>
      <c r="O49" s="12">
        <v>0</v>
      </c>
      <c r="Q49" s="12">
        <v>18426264827</v>
      </c>
    </row>
    <row r="50" spans="1:17" s="12" customFormat="1" ht="21" x14ac:dyDescent="0.25">
      <c r="A50" s="14" t="s">
        <v>48</v>
      </c>
      <c r="C50" s="12">
        <v>0</v>
      </c>
      <c r="E50" s="12">
        <f>IFERROR(VLOOKUP(A50,'درآمد ناشی از تغییر قیمت اوراق'!A:Q,9,0),0)</f>
        <v>1310863831</v>
      </c>
      <c r="G50" s="12">
        <v>0</v>
      </c>
      <c r="I50" s="12">
        <f t="shared" si="0"/>
        <v>1310863831</v>
      </c>
      <c r="K50" s="12">
        <v>0</v>
      </c>
      <c r="M50" s="12">
        <v>2608337366</v>
      </c>
      <c r="O50" s="12">
        <v>0</v>
      </c>
      <c r="Q50" s="12">
        <v>2608337366</v>
      </c>
    </row>
    <row r="51" spans="1:17" s="12" customFormat="1" ht="21" x14ac:dyDescent="0.25">
      <c r="A51" s="14" t="s">
        <v>44</v>
      </c>
      <c r="C51" s="12">
        <v>0</v>
      </c>
      <c r="E51" s="12">
        <f>IFERROR(VLOOKUP(A51,'درآمد ناشی از تغییر قیمت اوراق'!A:Q,9,0),0)</f>
        <v>24771800035</v>
      </c>
      <c r="G51" s="12">
        <v>0</v>
      </c>
      <c r="I51" s="12">
        <f t="shared" si="0"/>
        <v>24771800035</v>
      </c>
      <c r="K51" s="12">
        <v>0</v>
      </c>
      <c r="M51" s="12">
        <v>47291664068</v>
      </c>
      <c r="O51" s="12">
        <v>0</v>
      </c>
      <c r="Q51" s="12">
        <v>47291664068</v>
      </c>
    </row>
    <row r="52" spans="1:17" s="12" customFormat="1" ht="21" x14ac:dyDescent="0.25">
      <c r="A52" s="14" t="s">
        <v>42</v>
      </c>
      <c r="C52" s="12">
        <v>0</v>
      </c>
      <c r="E52" s="12">
        <f>IFERROR(VLOOKUP(A52,'درآمد ناشی از تغییر قیمت اوراق'!A:Q,9,0),0)</f>
        <v>113379720347</v>
      </c>
      <c r="G52" s="12">
        <v>0</v>
      </c>
      <c r="I52" s="12">
        <f t="shared" si="0"/>
        <v>113379720347</v>
      </c>
      <c r="K52" s="12">
        <v>0</v>
      </c>
      <c r="M52" s="12">
        <v>226759440695</v>
      </c>
      <c r="O52" s="12">
        <v>0</v>
      </c>
      <c r="Q52" s="12">
        <v>226759440695</v>
      </c>
    </row>
    <row r="53" spans="1:17" s="12" customFormat="1" ht="21" x14ac:dyDescent="0.25">
      <c r="A53" s="14" t="s">
        <v>45</v>
      </c>
      <c r="C53" s="12">
        <v>0</v>
      </c>
      <c r="E53" s="12">
        <f>IFERROR(VLOOKUP(A53,'درآمد ناشی از تغییر قیمت اوراق'!A:Q,9,0),0)</f>
        <v>82012304426</v>
      </c>
      <c r="G53" s="12">
        <v>0</v>
      </c>
      <c r="I53" s="12">
        <f t="shared" si="0"/>
        <v>82012304426</v>
      </c>
      <c r="K53" s="12">
        <v>0</v>
      </c>
      <c r="M53" s="12">
        <v>164024608948</v>
      </c>
      <c r="O53" s="12">
        <v>0</v>
      </c>
      <c r="Q53" s="12">
        <v>164024608948</v>
      </c>
    </row>
    <row r="54" spans="1:17" s="12" customFormat="1" ht="21" x14ac:dyDescent="0.25">
      <c r="A54" s="14" t="s">
        <v>96</v>
      </c>
      <c r="C54" s="12">
        <v>0</v>
      </c>
      <c r="E54" s="12">
        <f>IFERROR(VLOOKUP(A54,'درآمد ناشی از تغییر قیمت اوراق'!A:Q,9,0),0)</f>
        <v>-9150927256</v>
      </c>
      <c r="G54" s="12">
        <v>0</v>
      </c>
      <c r="I54" s="12">
        <f t="shared" si="0"/>
        <v>-9150927256</v>
      </c>
      <c r="K54" s="12">
        <v>0</v>
      </c>
      <c r="M54" s="12">
        <v>-9150927255</v>
      </c>
      <c r="O54" s="12">
        <v>0</v>
      </c>
      <c r="Q54" s="12">
        <v>-9150927255</v>
      </c>
    </row>
    <row r="55" spans="1:17" s="12" customFormat="1" ht="21" x14ac:dyDescent="0.25">
      <c r="A55" s="14" t="s">
        <v>64</v>
      </c>
      <c r="C55" s="12">
        <v>0</v>
      </c>
      <c r="E55" s="12">
        <f>IFERROR(VLOOKUP(A55,'درآمد ناشی از تغییر قیمت اوراق'!A:Q,9,0),0)</f>
        <v>0</v>
      </c>
      <c r="G55" s="12">
        <v>0</v>
      </c>
      <c r="I55" s="12">
        <f t="shared" si="0"/>
        <v>0</v>
      </c>
      <c r="K55" s="12">
        <v>0</v>
      </c>
      <c r="M55" s="12">
        <v>8829829060</v>
      </c>
      <c r="O55" s="12">
        <v>0</v>
      </c>
      <c r="Q55" s="12">
        <v>8829829060</v>
      </c>
    </row>
    <row r="56" spans="1:17" s="12" customFormat="1" ht="21" x14ac:dyDescent="0.25">
      <c r="A56" s="14" t="s">
        <v>69</v>
      </c>
      <c r="C56" s="12">
        <v>0</v>
      </c>
      <c r="E56" s="12">
        <f>IFERROR(VLOOKUP(A56,'درآمد ناشی از تغییر قیمت اوراق'!A:Q,9,0),0)</f>
        <v>0</v>
      </c>
      <c r="G56" s="12">
        <v>0</v>
      </c>
      <c r="I56" s="12">
        <f t="shared" si="0"/>
        <v>0</v>
      </c>
      <c r="K56" s="12">
        <v>0</v>
      </c>
      <c r="M56" s="12">
        <v>-769765272</v>
      </c>
      <c r="O56" s="12">
        <v>0</v>
      </c>
      <c r="Q56" s="12">
        <v>-769765272</v>
      </c>
    </row>
    <row r="57" spans="1:17" s="14" customFormat="1" ht="21" x14ac:dyDescent="0.25">
      <c r="A57" s="14" t="s">
        <v>30</v>
      </c>
      <c r="C57" s="15">
        <f>SUM(C8:C56)</f>
        <v>3752611833767</v>
      </c>
      <c r="E57" s="15">
        <f>SUM(E8:E56)</f>
        <v>194689882402</v>
      </c>
      <c r="G57" s="15">
        <f>SUM(G8:G56)</f>
        <v>549444650235</v>
      </c>
      <c r="I57" s="15">
        <f>SUM(I8:I56)</f>
        <v>4496746366404</v>
      </c>
      <c r="K57" s="15">
        <f>SUM(K8:K56)</f>
        <v>6898292112013</v>
      </c>
      <c r="M57" s="15">
        <f>SUM(M8:M56)</f>
        <v>2729804621645</v>
      </c>
      <c r="O57" s="15">
        <f>SUM(O8:O56)</f>
        <v>792278017973</v>
      </c>
      <c r="Q57" s="15">
        <f>SUM(Q8:Q56)</f>
        <v>10420374751631</v>
      </c>
    </row>
    <row r="58" spans="1:17" s="12" customFormat="1" ht="19.5" thickTop="1" x14ac:dyDescent="0.25"/>
    <row r="59" spans="1:17" s="12" customFormat="1" x14ac:dyDescent="0.25"/>
    <row r="60" spans="1:17" s="12" customFormat="1" x14ac:dyDescent="0.25"/>
    <row r="61" spans="1:17" s="12" customFormat="1" x14ac:dyDescent="0.2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FBF91-2ADA-420F-842E-CFABC68CFA45}">
  <dimension ref="A1:N29"/>
  <sheetViews>
    <sheetView rightToLeft="1" zoomScale="145" zoomScaleNormal="145" zoomScaleSheetLayoutView="100" workbookViewId="0">
      <selection activeCell="A31" sqref="A1:XFD1048576"/>
    </sheetView>
  </sheetViews>
  <sheetFormatPr defaultRowHeight="18" x14ac:dyDescent="0.45"/>
  <cols>
    <col min="1" max="1" width="22.7109375" style="22" customWidth="1"/>
    <col min="2" max="2" width="20.85546875" style="22" bestFit="1" customWidth="1"/>
    <col min="3" max="3" width="17" style="22" bestFit="1" customWidth="1"/>
    <col min="4" max="4" width="12.85546875" style="22" bestFit="1" customWidth="1"/>
    <col min="5" max="5" width="17.5703125" style="22" bestFit="1" customWidth="1"/>
    <col min="6" max="6" width="20.5703125" style="22" customWidth="1"/>
    <col min="7" max="7" width="8.85546875" style="22" bestFit="1" customWidth="1"/>
    <col min="8" max="8" width="19.42578125" style="22" bestFit="1" customWidth="1"/>
    <col min="9" max="9" width="16.140625" style="22" bestFit="1" customWidth="1"/>
    <col min="10" max="10" width="14.28515625" style="22" bestFit="1" customWidth="1"/>
    <col min="11" max="11" width="9.140625" style="22"/>
    <col min="12" max="12" width="15.42578125" style="22" bestFit="1" customWidth="1"/>
    <col min="13" max="13" width="13.7109375" style="22" bestFit="1" customWidth="1"/>
    <col min="14" max="16384" width="9.140625" style="22"/>
  </cols>
  <sheetData>
    <row r="1" spans="1:14" ht="21" x14ac:dyDescent="0.55000000000000004">
      <c r="A1" s="20" t="s">
        <v>227</v>
      </c>
      <c r="B1" s="20"/>
      <c r="C1" s="20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</row>
    <row r="2" spans="1:14" ht="21" x14ac:dyDescent="0.55000000000000004">
      <c r="A2" s="20" t="s">
        <v>228</v>
      </c>
      <c r="B2" s="20"/>
      <c r="C2" s="20"/>
      <c r="D2" s="20"/>
      <c r="E2" s="20"/>
      <c r="F2" s="20"/>
      <c r="G2" s="20"/>
      <c r="H2" s="20"/>
      <c r="I2" s="21"/>
      <c r="J2" s="21"/>
      <c r="K2" s="21"/>
      <c r="L2" s="21"/>
      <c r="M2" s="21"/>
      <c r="N2" s="21"/>
    </row>
    <row r="3" spans="1:14" ht="21" x14ac:dyDescent="0.55000000000000004">
      <c r="A3" s="20" t="s">
        <v>2</v>
      </c>
      <c r="B3" s="20"/>
      <c r="C3" s="20"/>
      <c r="D3" s="20"/>
      <c r="E3" s="20"/>
      <c r="F3" s="20"/>
      <c r="G3" s="20"/>
      <c r="H3" s="20"/>
      <c r="I3" s="21"/>
      <c r="J3" s="21"/>
      <c r="K3" s="21"/>
      <c r="L3" s="21"/>
      <c r="M3" s="21"/>
      <c r="N3" s="21"/>
    </row>
    <row r="5" spans="1:14" ht="19.5" x14ac:dyDescent="0.45">
      <c r="A5" s="23" t="s">
        <v>229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7" spans="1:14" ht="30" x14ac:dyDescent="0.45">
      <c r="A7" s="2" t="s">
        <v>230</v>
      </c>
      <c r="B7" s="2" t="s">
        <v>231</v>
      </c>
      <c r="C7" s="2" t="s">
        <v>232</v>
      </c>
      <c r="D7" s="2" t="s">
        <v>233</v>
      </c>
      <c r="E7" s="2" t="s">
        <v>234</v>
      </c>
      <c r="F7" s="2" t="s">
        <v>235</v>
      </c>
      <c r="G7" s="2" t="s">
        <v>236</v>
      </c>
      <c r="H7" s="2" t="s">
        <v>237</v>
      </c>
    </row>
    <row r="8" spans="1:14" x14ac:dyDescent="0.45">
      <c r="A8" s="3" t="s">
        <v>238</v>
      </c>
      <c r="B8" s="3" t="s">
        <v>239</v>
      </c>
      <c r="C8" s="4" t="s">
        <v>240</v>
      </c>
      <c r="D8" s="1">
        <v>2000000</v>
      </c>
      <c r="E8" s="1">
        <v>2000000000000</v>
      </c>
      <c r="F8" s="1">
        <v>8018812470</v>
      </c>
      <c r="G8" s="1">
        <v>23</v>
      </c>
      <c r="H8" s="1">
        <v>34</v>
      </c>
    </row>
    <row r="9" spans="1:14" x14ac:dyDescent="0.45">
      <c r="A9" s="3"/>
      <c r="B9" s="3"/>
      <c r="C9" s="4" t="s">
        <v>241</v>
      </c>
      <c r="D9" s="1">
        <v>15000000</v>
      </c>
      <c r="E9" s="1">
        <v>15000000000000</v>
      </c>
      <c r="F9" s="1">
        <v>27840161072</v>
      </c>
      <c r="G9" s="1">
        <v>26</v>
      </c>
      <c r="H9" s="1">
        <v>45</v>
      </c>
    </row>
    <row r="10" spans="1:14" x14ac:dyDescent="0.45">
      <c r="A10" s="3"/>
      <c r="B10" s="3"/>
      <c r="C10" s="4" t="s">
        <v>242</v>
      </c>
      <c r="D10" s="1">
        <v>1440000</v>
      </c>
      <c r="E10" s="1">
        <v>1440000000000</v>
      </c>
      <c r="F10" s="1">
        <v>11596077961</v>
      </c>
      <c r="G10" s="1">
        <v>23</v>
      </c>
      <c r="H10" s="1">
        <v>39</v>
      </c>
    </row>
    <row r="11" spans="1:14" x14ac:dyDescent="0.45">
      <c r="A11" s="3"/>
      <c r="B11" s="3"/>
      <c r="C11" s="4" t="s">
        <v>98</v>
      </c>
      <c r="D11" s="1">
        <v>1000000</v>
      </c>
      <c r="E11" s="1">
        <v>1000000000000</v>
      </c>
      <c r="F11" s="1">
        <v>10762676069</v>
      </c>
      <c r="G11" s="1">
        <v>23</v>
      </c>
      <c r="H11" s="1">
        <v>42</v>
      </c>
    </row>
    <row r="12" spans="1:14" s="24" customFormat="1" x14ac:dyDescent="0.45">
      <c r="A12" s="3"/>
      <c r="B12" s="3"/>
      <c r="C12" s="4" t="s">
        <v>243</v>
      </c>
      <c r="D12" s="1">
        <v>3500000</v>
      </c>
      <c r="E12" s="1">
        <v>3500000000000</v>
      </c>
      <c r="F12" s="1">
        <v>20551532026</v>
      </c>
      <c r="G12" s="1" t="s">
        <v>244</v>
      </c>
      <c r="H12" s="1">
        <v>39</v>
      </c>
      <c r="I12" s="22"/>
      <c r="J12" s="22"/>
    </row>
    <row r="13" spans="1:14" x14ac:dyDescent="0.45">
      <c r="A13" s="3"/>
      <c r="B13" s="3"/>
      <c r="C13" s="4" t="s">
        <v>245</v>
      </c>
      <c r="D13" s="1">
        <v>1000000</v>
      </c>
      <c r="E13" s="1">
        <v>1000000000000</v>
      </c>
      <c r="F13" s="1">
        <v>4121978023</v>
      </c>
      <c r="G13" s="1" t="s">
        <v>244</v>
      </c>
      <c r="H13" s="1" t="s">
        <v>246</v>
      </c>
    </row>
    <row r="14" spans="1:14" x14ac:dyDescent="0.45">
      <c r="A14" s="3"/>
      <c r="B14" s="3"/>
      <c r="C14" s="4" t="s">
        <v>247</v>
      </c>
      <c r="D14" s="1">
        <v>2500000</v>
      </c>
      <c r="E14" s="1">
        <f>D14*1000000</f>
        <v>2500000000000</v>
      </c>
      <c r="F14" s="1">
        <v>22726733578</v>
      </c>
      <c r="G14" s="1">
        <v>23</v>
      </c>
      <c r="H14" s="1">
        <v>38.1</v>
      </c>
    </row>
    <row r="15" spans="1:14" x14ac:dyDescent="0.45">
      <c r="A15" s="3"/>
      <c r="B15" s="3"/>
      <c r="C15" s="4" t="s">
        <v>248</v>
      </c>
      <c r="D15" s="1">
        <v>2400000</v>
      </c>
      <c r="E15" s="1">
        <v>2400000000000</v>
      </c>
      <c r="F15" s="1">
        <v>20390439689</v>
      </c>
      <c r="G15" s="1">
        <v>23</v>
      </c>
      <c r="H15" s="1">
        <v>39</v>
      </c>
    </row>
    <row r="16" spans="1:14" x14ac:dyDescent="0.45">
      <c r="A16" s="3"/>
      <c r="B16" s="3"/>
      <c r="C16" s="5" t="s">
        <v>249</v>
      </c>
      <c r="D16" s="1">
        <v>2400000</v>
      </c>
      <c r="E16" s="1">
        <v>2400000000000</v>
      </c>
      <c r="F16" s="1">
        <v>16814673482</v>
      </c>
      <c r="G16" s="1">
        <v>23</v>
      </c>
      <c r="H16" s="1" t="s">
        <v>250</v>
      </c>
    </row>
    <row r="17" spans="1:10" x14ac:dyDescent="0.45">
      <c r="A17" s="6"/>
      <c r="B17" s="6"/>
      <c r="C17" s="4" t="s">
        <v>251</v>
      </c>
      <c r="D17" s="1">
        <v>3207600</v>
      </c>
      <c r="E17" s="1">
        <v>4947864134400</v>
      </c>
      <c r="F17" s="1">
        <v>43333839180</v>
      </c>
      <c r="G17" s="1" t="s">
        <v>244</v>
      </c>
      <c r="H17" s="1">
        <v>37</v>
      </c>
    </row>
    <row r="18" spans="1:10" s="24" customFormat="1" ht="18.75" customHeight="1" x14ac:dyDescent="0.45">
      <c r="A18" s="7" t="s">
        <v>252</v>
      </c>
      <c r="B18" s="8" t="s">
        <v>253</v>
      </c>
      <c r="C18" s="4" t="s">
        <v>254</v>
      </c>
      <c r="D18" s="1">
        <v>370370370</v>
      </c>
      <c r="E18" s="1">
        <v>370413886</v>
      </c>
      <c r="F18" s="1">
        <v>1505783328</v>
      </c>
      <c r="G18" s="1" t="s">
        <v>244</v>
      </c>
      <c r="H18" s="4">
        <v>36</v>
      </c>
      <c r="I18" s="22"/>
      <c r="J18" s="22"/>
    </row>
    <row r="19" spans="1:10" s="24" customFormat="1" ht="18.75" customHeight="1" x14ac:dyDescent="0.45">
      <c r="A19" s="7" t="s">
        <v>255</v>
      </c>
      <c r="B19" s="9"/>
      <c r="C19" s="4" t="s">
        <v>256</v>
      </c>
      <c r="D19" s="1">
        <v>460251</v>
      </c>
      <c r="E19" s="1">
        <v>1979976789450</v>
      </c>
      <c r="F19" s="1">
        <v>17504999989</v>
      </c>
      <c r="G19" s="1" t="s">
        <v>244</v>
      </c>
      <c r="H19" s="1">
        <v>37</v>
      </c>
      <c r="I19" s="22"/>
      <c r="J19" s="22"/>
    </row>
    <row r="20" spans="1:10" s="24" customFormat="1" x14ac:dyDescent="0.45">
      <c r="A20" s="7" t="s">
        <v>257</v>
      </c>
      <c r="B20" s="9"/>
      <c r="C20" s="4" t="s">
        <v>258</v>
      </c>
      <c r="D20" s="1">
        <v>8465011287</v>
      </c>
      <c r="E20" s="1">
        <v>15001943513057</v>
      </c>
      <c r="F20" s="1">
        <v>157957190099</v>
      </c>
      <c r="G20" s="1">
        <v>30</v>
      </c>
      <c r="H20" s="1">
        <v>40</v>
      </c>
      <c r="I20" s="22"/>
      <c r="J20" s="22"/>
    </row>
    <row r="21" spans="1:10" s="24" customFormat="1" x14ac:dyDescent="0.45">
      <c r="A21" s="7" t="s">
        <v>259</v>
      </c>
      <c r="B21" s="9"/>
      <c r="C21" s="4" t="s">
        <v>260</v>
      </c>
      <c r="D21" s="1">
        <v>963700</v>
      </c>
      <c r="E21" s="1">
        <v>3999707714200</v>
      </c>
      <c r="F21" s="1">
        <v>35273589599</v>
      </c>
      <c r="G21" s="1" t="s">
        <v>244</v>
      </c>
      <c r="H21" s="1" t="s">
        <v>261</v>
      </c>
      <c r="I21" s="22"/>
      <c r="J21" s="22"/>
    </row>
    <row r="22" spans="1:10" s="24" customFormat="1" x14ac:dyDescent="0.45">
      <c r="A22" s="3" t="s">
        <v>262</v>
      </c>
      <c r="B22" s="9"/>
      <c r="C22" s="4" t="s">
        <v>263</v>
      </c>
      <c r="D22" s="1">
        <v>1000000</v>
      </c>
      <c r="E22" s="1">
        <v>1000000000000</v>
      </c>
      <c r="F22" s="1">
        <v>7149220837</v>
      </c>
      <c r="G22" s="1" t="s">
        <v>244</v>
      </c>
      <c r="H22" s="1" t="s">
        <v>250</v>
      </c>
      <c r="I22" s="22"/>
      <c r="J22" s="22"/>
    </row>
    <row r="23" spans="1:10" s="24" customFormat="1" x14ac:dyDescent="0.45">
      <c r="A23" s="6"/>
      <c r="B23" s="9"/>
      <c r="C23" s="4" t="s">
        <v>264</v>
      </c>
      <c r="D23" s="1">
        <v>3000000</v>
      </c>
      <c r="E23" s="1">
        <v>3000000000000</v>
      </c>
      <c r="F23" s="1">
        <v>12588769224</v>
      </c>
      <c r="G23" s="1">
        <v>23</v>
      </c>
      <c r="H23" s="1" t="s">
        <v>265</v>
      </c>
      <c r="I23" s="22"/>
      <c r="J23" s="22"/>
    </row>
    <row r="24" spans="1:10" s="24" customFormat="1" x14ac:dyDescent="0.45">
      <c r="A24" s="7" t="s">
        <v>99</v>
      </c>
      <c r="B24" s="9"/>
      <c r="C24" s="4" t="s">
        <v>266</v>
      </c>
      <c r="D24" s="1">
        <v>5000000</v>
      </c>
      <c r="E24" s="1">
        <v>5000000000000</v>
      </c>
      <c r="F24" s="1">
        <v>48781845923</v>
      </c>
      <c r="G24" s="1">
        <v>23</v>
      </c>
      <c r="H24" s="1" t="s">
        <v>267</v>
      </c>
      <c r="I24" s="22"/>
      <c r="J24" s="22"/>
    </row>
    <row r="25" spans="1:10" s="24" customFormat="1" x14ac:dyDescent="0.45">
      <c r="A25" s="7" t="s">
        <v>268</v>
      </c>
      <c r="B25" s="9"/>
      <c r="C25" s="4" t="s">
        <v>269</v>
      </c>
      <c r="D25" s="1">
        <v>1500000</v>
      </c>
      <c r="E25" s="1">
        <v>1283550000000</v>
      </c>
      <c r="F25" s="1">
        <v>956442814</v>
      </c>
      <c r="G25" s="1">
        <v>23</v>
      </c>
      <c r="H25" s="1">
        <v>42</v>
      </c>
      <c r="I25" s="22"/>
      <c r="J25" s="22"/>
    </row>
    <row r="26" spans="1:10" s="24" customFormat="1" x14ac:dyDescent="0.45">
      <c r="A26" s="7" t="s">
        <v>270</v>
      </c>
      <c r="B26" s="9"/>
      <c r="C26" s="4" t="s">
        <v>271</v>
      </c>
      <c r="D26" s="1">
        <v>400000</v>
      </c>
      <c r="E26" s="1">
        <v>370280000000</v>
      </c>
      <c r="F26" s="1">
        <v>2531760421</v>
      </c>
      <c r="G26" s="1">
        <v>23</v>
      </c>
      <c r="H26" s="1">
        <v>45</v>
      </c>
      <c r="I26" s="22"/>
      <c r="J26" s="22"/>
    </row>
    <row r="27" spans="1:10" x14ac:dyDescent="0.45">
      <c r="A27" s="7" t="s">
        <v>98</v>
      </c>
      <c r="B27" s="9"/>
      <c r="C27" s="5" t="s">
        <v>98</v>
      </c>
      <c r="D27" s="1">
        <v>15000000</v>
      </c>
      <c r="E27" s="1">
        <v>15000000000000</v>
      </c>
      <c r="F27" s="1">
        <v>104105550329</v>
      </c>
      <c r="G27" s="1">
        <v>23</v>
      </c>
      <c r="H27" s="1">
        <v>41</v>
      </c>
    </row>
    <row r="28" spans="1:10" ht="54" x14ac:dyDescent="0.45">
      <c r="A28" s="7" t="s">
        <v>272</v>
      </c>
      <c r="B28" s="9"/>
      <c r="C28" s="4" t="s">
        <v>273</v>
      </c>
      <c r="D28" s="1">
        <v>2000000</v>
      </c>
      <c r="E28" s="1">
        <v>2000000000000</v>
      </c>
      <c r="F28" s="1">
        <v>16474273580</v>
      </c>
      <c r="G28" s="1">
        <v>23</v>
      </c>
      <c r="H28" s="1" t="s">
        <v>274</v>
      </c>
    </row>
    <row r="29" spans="1:10" s="24" customFormat="1" ht="16.5" customHeight="1" x14ac:dyDescent="0.45">
      <c r="A29" s="4" t="s">
        <v>275</v>
      </c>
      <c r="B29" s="10"/>
      <c r="C29" s="4" t="s">
        <v>276</v>
      </c>
      <c r="D29" s="1">
        <v>450000</v>
      </c>
      <c r="E29" s="1">
        <v>450000000000</v>
      </c>
      <c r="F29" s="1">
        <v>2451406406</v>
      </c>
      <c r="G29" s="1" t="s">
        <v>244</v>
      </c>
      <c r="H29" s="1">
        <v>38</v>
      </c>
      <c r="I29" s="22"/>
      <c r="J29" s="22"/>
    </row>
  </sheetData>
  <mergeCells count="8">
    <mergeCell ref="B18:B29"/>
    <mergeCell ref="A22:A23"/>
    <mergeCell ref="A1:H1"/>
    <mergeCell ref="A2:H2"/>
    <mergeCell ref="A3:H3"/>
    <mergeCell ref="A5:N5"/>
    <mergeCell ref="A8:A17"/>
    <mergeCell ref="B8:B17"/>
  </mergeCells>
  <pageMargins left="0.7" right="0.7" top="0.75" bottom="0.75" header="0.3" footer="0.3"/>
  <pageSetup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A31" sqref="A1:XFD1048576"/>
    </sheetView>
  </sheetViews>
  <sheetFormatPr defaultRowHeight="18.75" x14ac:dyDescent="0.25"/>
  <cols>
    <col min="1" max="1" width="30" style="12" customWidth="1"/>
    <col min="2" max="2" width="1" style="12" customWidth="1"/>
    <col min="3" max="3" width="20" style="12" customWidth="1"/>
    <col min="4" max="4" width="1" style="12" customWidth="1"/>
    <col min="5" max="5" width="35" style="12" customWidth="1"/>
    <col min="6" max="6" width="1" style="12" customWidth="1"/>
    <col min="7" max="7" width="24" style="12" customWidth="1"/>
    <col min="8" max="8" width="1" style="12" customWidth="1"/>
    <col min="9" max="9" width="23" style="12" customWidth="1"/>
    <col min="10" max="10" width="1" style="12" customWidth="1"/>
    <col min="11" max="11" width="21" style="12" customWidth="1"/>
    <col min="12" max="12" width="1" style="12" customWidth="1"/>
    <col min="13" max="13" width="24" style="12" customWidth="1"/>
    <col min="14" max="14" width="1" style="12" customWidth="1"/>
    <col min="15" max="15" width="23" style="12" customWidth="1"/>
    <col min="16" max="16" width="1" style="12" customWidth="1"/>
    <col min="17" max="17" width="22" style="12" customWidth="1"/>
    <col min="18" max="18" width="1" style="12" customWidth="1"/>
    <col min="19" max="19" width="24" style="12" customWidth="1"/>
    <col min="20" max="20" width="1" style="12" customWidth="1"/>
    <col min="21" max="21" width="9.140625" style="12" customWidth="1"/>
    <col min="22" max="16384" width="9.140625" style="12"/>
  </cols>
  <sheetData>
    <row r="2" spans="1:19" s="12" customFormat="1" ht="26.25" x14ac:dyDescent="0.2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  <c r="R2" s="11" t="s">
        <v>0</v>
      </c>
      <c r="S2" s="11" t="s">
        <v>0</v>
      </c>
    </row>
    <row r="3" spans="1:19" s="12" customFormat="1" ht="26.25" x14ac:dyDescent="0.25">
      <c r="A3" s="11" t="s">
        <v>171</v>
      </c>
      <c r="B3" s="11" t="s">
        <v>171</v>
      </c>
      <c r="C3" s="11" t="s">
        <v>171</v>
      </c>
      <c r="D3" s="11" t="s">
        <v>171</v>
      </c>
      <c r="E3" s="11" t="s">
        <v>171</v>
      </c>
      <c r="F3" s="11" t="s">
        <v>171</v>
      </c>
      <c r="G3" s="11" t="s">
        <v>171</v>
      </c>
      <c r="H3" s="11" t="s">
        <v>171</v>
      </c>
      <c r="I3" s="11" t="s">
        <v>171</v>
      </c>
      <c r="J3" s="11" t="s">
        <v>171</v>
      </c>
      <c r="K3" s="11" t="s">
        <v>171</v>
      </c>
      <c r="L3" s="11" t="s">
        <v>171</v>
      </c>
      <c r="M3" s="11" t="s">
        <v>171</v>
      </c>
      <c r="N3" s="11" t="s">
        <v>171</v>
      </c>
      <c r="O3" s="11" t="s">
        <v>171</v>
      </c>
      <c r="P3" s="11" t="s">
        <v>171</v>
      </c>
      <c r="Q3" s="11" t="s">
        <v>171</v>
      </c>
      <c r="R3" s="11" t="s">
        <v>171</v>
      </c>
      <c r="S3" s="11" t="s">
        <v>171</v>
      </c>
    </row>
    <row r="4" spans="1:19" s="12" customFormat="1" ht="26.25" x14ac:dyDescent="0.2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  <c r="R4" s="11" t="s">
        <v>2</v>
      </c>
      <c r="S4" s="11" t="s">
        <v>2</v>
      </c>
    </row>
    <row r="6" spans="1:19" s="12" customFormat="1" ht="26.25" x14ac:dyDescent="0.25">
      <c r="A6" s="13" t="s">
        <v>3</v>
      </c>
      <c r="C6" s="13" t="s">
        <v>182</v>
      </c>
      <c r="D6" s="13" t="s">
        <v>182</v>
      </c>
      <c r="E6" s="13" t="s">
        <v>182</v>
      </c>
      <c r="F6" s="13" t="s">
        <v>182</v>
      </c>
      <c r="G6" s="13" t="s">
        <v>182</v>
      </c>
      <c r="I6" s="13" t="s">
        <v>173</v>
      </c>
      <c r="J6" s="13" t="s">
        <v>173</v>
      </c>
      <c r="K6" s="13" t="s">
        <v>173</v>
      </c>
      <c r="L6" s="13" t="s">
        <v>173</v>
      </c>
      <c r="M6" s="13" t="s">
        <v>173</v>
      </c>
      <c r="O6" s="13" t="s">
        <v>174</v>
      </c>
      <c r="P6" s="13" t="s">
        <v>174</v>
      </c>
      <c r="Q6" s="13" t="s">
        <v>174</v>
      </c>
      <c r="R6" s="13" t="s">
        <v>174</v>
      </c>
      <c r="S6" s="13" t="s">
        <v>174</v>
      </c>
    </row>
    <row r="7" spans="1:19" s="12" customFormat="1" ht="26.25" x14ac:dyDescent="0.25">
      <c r="A7" s="13" t="s">
        <v>3</v>
      </c>
      <c r="C7" s="13" t="s">
        <v>183</v>
      </c>
      <c r="E7" s="13" t="s">
        <v>184</v>
      </c>
      <c r="G7" s="13" t="s">
        <v>185</v>
      </c>
      <c r="I7" s="13" t="s">
        <v>186</v>
      </c>
      <c r="K7" s="13" t="s">
        <v>177</v>
      </c>
      <c r="M7" s="13" t="s">
        <v>187</v>
      </c>
      <c r="O7" s="13" t="s">
        <v>186</v>
      </c>
      <c r="Q7" s="13" t="s">
        <v>177</v>
      </c>
      <c r="S7" s="13" t="s">
        <v>187</v>
      </c>
    </row>
    <row r="8" spans="1:19" s="12" customFormat="1" ht="21" x14ac:dyDescent="0.25">
      <c r="A8" s="14" t="s">
        <v>28</v>
      </c>
      <c r="C8" s="12" t="s">
        <v>166</v>
      </c>
      <c r="E8" s="12">
        <v>9090119780</v>
      </c>
      <c r="G8" s="12">
        <v>93</v>
      </c>
      <c r="I8" s="12">
        <v>0</v>
      </c>
      <c r="K8" s="12">
        <v>0</v>
      </c>
      <c r="M8" s="12">
        <v>0</v>
      </c>
      <c r="O8" s="12">
        <v>845381139540</v>
      </c>
      <c r="Q8" s="12">
        <v>105862587276</v>
      </c>
      <c r="S8" s="12">
        <v>739518552264</v>
      </c>
    </row>
    <row r="9" spans="1:19" s="12" customFormat="1" ht="21" x14ac:dyDescent="0.25">
      <c r="A9" s="14" t="s">
        <v>15</v>
      </c>
      <c r="C9" s="12" t="s">
        <v>188</v>
      </c>
      <c r="E9" s="12">
        <v>7000000</v>
      </c>
      <c r="G9" s="12">
        <v>86</v>
      </c>
      <c r="I9" s="12">
        <v>602000000</v>
      </c>
      <c r="K9" s="12">
        <v>79144557</v>
      </c>
      <c r="M9" s="12">
        <v>522855443</v>
      </c>
      <c r="O9" s="12">
        <v>602000000</v>
      </c>
      <c r="Q9" s="12">
        <v>79144557</v>
      </c>
      <c r="S9" s="12">
        <v>522855443</v>
      </c>
    </row>
    <row r="10" spans="1:19" s="12" customFormat="1" ht="21" x14ac:dyDescent="0.25">
      <c r="A10" s="14" t="s">
        <v>30</v>
      </c>
      <c r="C10" s="12" t="s">
        <v>30</v>
      </c>
      <c r="E10" s="12" t="s">
        <v>30</v>
      </c>
      <c r="G10" s="12" t="s">
        <v>30</v>
      </c>
      <c r="I10" s="15">
        <f>SUM(I8:I9)</f>
        <v>602000000</v>
      </c>
      <c r="K10" s="15">
        <f>SUM(K8:K9)</f>
        <v>79144557</v>
      </c>
      <c r="L10" s="14"/>
      <c r="M10" s="15">
        <f>SUM(M8:M9)</f>
        <v>522855443</v>
      </c>
      <c r="O10" s="15">
        <f>SUM(O8:O9)</f>
        <v>845983139540</v>
      </c>
      <c r="Q10" s="15">
        <f>SUM(Q8:Q9)</f>
        <v>105941731833</v>
      </c>
      <c r="R10" s="14"/>
      <c r="S10" s="15">
        <f>SUM(S8:S9)</f>
        <v>740041407707</v>
      </c>
    </row>
    <row r="11" spans="1:19" s="12" customFormat="1" ht="21" x14ac:dyDescent="0.25">
      <c r="K11" s="14"/>
      <c r="L11" s="14"/>
      <c r="M11" s="14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43"/>
  <sheetViews>
    <sheetView rightToLeft="1" workbookViewId="0">
      <selection activeCell="M47" sqref="M47"/>
    </sheetView>
  </sheetViews>
  <sheetFormatPr defaultRowHeight="18.75" x14ac:dyDescent="0.25"/>
  <cols>
    <col min="1" max="1" width="33.42578125" style="12" bestFit="1" customWidth="1"/>
    <col min="2" max="2" width="1" style="12" customWidth="1"/>
    <col min="3" max="3" width="23" style="12" customWidth="1"/>
    <col min="4" max="4" width="1" style="12" customWidth="1"/>
    <col min="5" max="5" width="23" style="12" customWidth="1"/>
    <col min="6" max="6" width="1" style="12" customWidth="1"/>
    <col min="7" max="7" width="23" style="12" customWidth="1"/>
    <col min="8" max="8" width="1" style="12" customWidth="1"/>
    <col min="9" max="9" width="23" style="12" customWidth="1"/>
    <col min="10" max="10" width="1" style="12" customWidth="1"/>
    <col min="11" max="11" width="23" style="12" customWidth="1"/>
    <col min="12" max="12" width="1" style="12" customWidth="1"/>
    <col min="13" max="13" width="23" style="12" customWidth="1"/>
    <col min="14" max="14" width="1" style="12" customWidth="1"/>
    <col min="15" max="15" width="9.140625" style="12" customWidth="1"/>
    <col min="16" max="16384" width="9.140625" style="12"/>
  </cols>
  <sheetData>
    <row r="2" spans="1:13" s="12" customFormat="1" ht="26.25" x14ac:dyDescent="0.2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</row>
    <row r="3" spans="1:13" s="12" customFormat="1" ht="26.25" x14ac:dyDescent="0.25">
      <c r="A3" s="11" t="s">
        <v>171</v>
      </c>
      <c r="B3" s="11" t="s">
        <v>171</v>
      </c>
      <c r="C3" s="11" t="s">
        <v>171</v>
      </c>
      <c r="D3" s="11" t="s">
        <v>171</v>
      </c>
      <c r="E3" s="11" t="s">
        <v>171</v>
      </c>
      <c r="F3" s="11" t="s">
        <v>171</v>
      </c>
      <c r="G3" s="11" t="s">
        <v>171</v>
      </c>
      <c r="H3" s="11" t="s">
        <v>171</v>
      </c>
      <c r="I3" s="11" t="s">
        <v>171</v>
      </c>
      <c r="J3" s="11" t="s">
        <v>171</v>
      </c>
      <c r="K3" s="11" t="s">
        <v>171</v>
      </c>
      <c r="L3" s="11" t="s">
        <v>171</v>
      </c>
      <c r="M3" s="11" t="s">
        <v>171</v>
      </c>
    </row>
    <row r="4" spans="1:13" s="12" customFormat="1" ht="26.25" x14ac:dyDescent="0.2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</row>
    <row r="6" spans="1:13" s="12" customFormat="1" ht="27" thickBot="1" x14ac:dyDescent="0.3">
      <c r="A6" s="19" t="s">
        <v>172</v>
      </c>
      <c r="C6" s="13" t="s">
        <v>173</v>
      </c>
      <c r="D6" s="13" t="s">
        <v>173</v>
      </c>
      <c r="E6" s="13" t="s">
        <v>173</v>
      </c>
      <c r="F6" s="13" t="s">
        <v>173</v>
      </c>
      <c r="G6" s="13" t="s">
        <v>173</v>
      </c>
      <c r="I6" s="13" t="s">
        <v>174</v>
      </c>
      <c r="J6" s="13" t="s">
        <v>174</v>
      </c>
      <c r="K6" s="13" t="s">
        <v>174</v>
      </c>
      <c r="L6" s="13" t="s">
        <v>174</v>
      </c>
      <c r="M6" s="13" t="s">
        <v>174</v>
      </c>
    </row>
    <row r="7" spans="1:13" s="12" customFormat="1" ht="27" thickBot="1" x14ac:dyDescent="0.3">
      <c r="A7" s="13" t="s">
        <v>175</v>
      </c>
      <c r="C7" s="13" t="s">
        <v>176</v>
      </c>
      <c r="E7" s="13" t="s">
        <v>177</v>
      </c>
      <c r="G7" s="13" t="s">
        <v>178</v>
      </c>
      <c r="I7" s="13" t="s">
        <v>176</v>
      </c>
      <c r="K7" s="13" t="s">
        <v>177</v>
      </c>
      <c r="M7" s="13" t="s">
        <v>178</v>
      </c>
    </row>
    <row r="8" spans="1:13" s="12" customFormat="1" ht="21" x14ac:dyDescent="0.25">
      <c r="A8" s="14" t="s">
        <v>73</v>
      </c>
      <c r="C8" s="12">
        <v>7716027401</v>
      </c>
      <c r="E8" s="12">
        <v>0</v>
      </c>
      <c r="G8" s="12">
        <v>7716027401</v>
      </c>
      <c r="I8" s="12">
        <v>12770986305</v>
      </c>
      <c r="K8" s="12">
        <v>0</v>
      </c>
      <c r="M8" s="12">
        <v>12770986305</v>
      </c>
    </row>
    <row r="9" spans="1:13" s="12" customFormat="1" ht="21" x14ac:dyDescent="0.25">
      <c r="A9" s="14" t="s">
        <v>59</v>
      </c>
      <c r="C9" s="12">
        <v>97965723646</v>
      </c>
      <c r="E9" s="12">
        <v>0</v>
      </c>
      <c r="G9" s="12">
        <v>97965723646</v>
      </c>
      <c r="I9" s="12">
        <v>161856503874</v>
      </c>
      <c r="K9" s="12">
        <v>0</v>
      </c>
      <c r="M9" s="12">
        <v>161856503874</v>
      </c>
    </row>
    <row r="10" spans="1:13" s="12" customFormat="1" ht="21" x14ac:dyDescent="0.25">
      <c r="A10" s="14" t="s">
        <v>75</v>
      </c>
      <c r="C10" s="12">
        <v>29667636986</v>
      </c>
      <c r="E10" s="12">
        <v>0</v>
      </c>
      <c r="G10" s="12">
        <v>29667636986</v>
      </c>
      <c r="I10" s="12">
        <v>58199845891</v>
      </c>
      <c r="K10" s="12">
        <v>0</v>
      </c>
      <c r="M10" s="12">
        <v>58199845891</v>
      </c>
    </row>
    <row r="11" spans="1:13" s="12" customFormat="1" ht="21" x14ac:dyDescent="0.25">
      <c r="A11" s="14" t="s">
        <v>92</v>
      </c>
      <c r="C11" s="12">
        <v>459623648953</v>
      </c>
      <c r="E11" s="12">
        <v>0</v>
      </c>
      <c r="G11" s="12">
        <v>459623648953</v>
      </c>
      <c r="I11" s="12">
        <v>902411353304</v>
      </c>
      <c r="K11" s="12">
        <v>0</v>
      </c>
      <c r="M11" s="12">
        <v>902411353304</v>
      </c>
    </row>
    <row r="12" spans="1:13" s="12" customFormat="1" ht="21" x14ac:dyDescent="0.25">
      <c r="A12" s="14" t="s">
        <v>91</v>
      </c>
      <c r="C12" s="12">
        <v>117726998627</v>
      </c>
      <c r="E12" s="12">
        <v>0</v>
      </c>
      <c r="G12" s="12">
        <v>117726998627</v>
      </c>
      <c r="I12" s="12">
        <v>231141675138</v>
      </c>
      <c r="K12" s="12">
        <v>0</v>
      </c>
      <c r="M12" s="12">
        <v>231141675138</v>
      </c>
    </row>
    <row r="13" spans="1:13" s="12" customFormat="1" ht="21" x14ac:dyDescent="0.25">
      <c r="A13" s="14" t="s">
        <v>74</v>
      </c>
      <c r="C13" s="12">
        <v>9925839041</v>
      </c>
      <c r="E13" s="12">
        <v>0</v>
      </c>
      <c r="G13" s="12">
        <v>9925839041</v>
      </c>
      <c r="I13" s="12">
        <v>19802842465</v>
      </c>
      <c r="K13" s="12">
        <v>0</v>
      </c>
      <c r="M13" s="12">
        <v>19802842465</v>
      </c>
    </row>
    <row r="14" spans="1:13" s="12" customFormat="1" ht="21" x14ac:dyDescent="0.25">
      <c r="A14" s="14" t="s">
        <v>90</v>
      </c>
      <c r="C14" s="12">
        <v>2867769133</v>
      </c>
      <c r="E14" s="12">
        <v>0</v>
      </c>
      <c r="G14" s="12">
        <v>2867769133</v>
      </c>
      <c r="I14" s="12">
        <v>6199142478</v>
      </c>
      <c r="K14" s="12">
        <v>0</v>
      </c>
      <c r="M14" s="12">
        <v>6199142478</v>
      </c>
    </row>
    <row r="15" spans="1:13" s="12" customFormat="1" ht="21" x14ac:dyDescent="0.25">
      <c r="A15" s="14" t="s">
        <v>89</v>
      </c>
      <c r="C15" s="12">
        <v>34506444675</v>
      </c>
      <c r="E15" s="12">
        <v>0</v>
      </c>
      <c r="G15" s="12">
        <v>34506444675</v>
      </c>
      <c r="I15" s="12">
        <v>72583302502</v>
      </c>
      <c r="K15" s="12">
        <v>0</v>
      </c>
      <c r="M15" s="12">
        <v>72583302502</v>
      </c>
    </row>
    <row r="16" spans="1:13" s="12" customFormat="1" ht="21" x14ac:dyDescent="0.25">
      <c r="A16" s="14" t="s">
        <v>88</v>
      </c>
      <c r="C16" s="12">
        <v>91064166905</v>
      </c>
      <c r="E16" s="12">
        <v>0</v>
      </c>
      <c r="G16" s="12">
        <v>91064166905</v>
      </c>
      <c r="I16" s="12">
        <v>178404073684</v>
      </c>
      <c r="K16" s="12">
        <v>0</v>
      </c>
      <c r="M16" s="12">
        <v>178404073684</v>
      </c>
    </row>
    <row r="17" spans="1:13" s="12" customFormat="1" ht="21" x14ac:dyDescent="0.25">
      <c r="A17" s="14" t="s">
        <v>98</v>
      </c>
      <c r="C17" s="12">
        <v>292213114748</v>
      </c>
      <c r="E17" s="12">
        <v>0</v>
      </c>
      <c r="G17" s="12">
        <v>292213114748</v>
      </c>
      <c r="I17" s="12">
        <v>586776330569</v>
      </c>
      <c r="K17" s="12">
        <v>0</v>
      </c>
      <c r="M17" s="12">
        <v>586776330569</v>
      </c>
    </row>
    <row r="18" spans="1:13" s="12" customFormat="1" ht="21" x14ac:dyDescent="0.25">
      <c r="A18" s="14" t="s">
        <v>87</v>
      </c>
      <c r="C18" s="12">
        <v>175005911462</v>
      </c>
      <c r="E18" s="12">
        <v>0</v>
      </c>
      <c r="G18" s="12">
        <v>175005911462</v>
      </c>
      <c r="I18" s="12">
        <v>343364553667</v>
      </c>
      <c r="K18" s="12">
        <v>0</v>
      </c>
      <c r="M18" s="12">
        <v>343364553667</v>
      </c>
    </row>
    <row r="19" spans="1:13" s="12" customFormat="1" ht="21" x14ac:dyDescent="0.25">
      <c r="A19" s="14" t="s">
        <v>86</v>
      </c>
      <c r="C19" s="12">
        <v>5536393099</v>
      </c>
      <c r="E19" s="12">
        <v>0</v>
      </c>
      <c r="G19" s="12">
        <v>5536393099</v>
      </c>
      <c r="I19" s="12">
        <v>10868297580</v>
      </c>
      <c r="K19" s="12">
        <v>0</v>
      </c>
      <c r="M19" s="12">
        <v>10868297580</v>
      </c>
    </row>
    <row r="20" spans="1:13" s="12" customFormat="1" ht="21" x14ac:dyDescent="0.25">
      <c r="A20" s="14" t="s">
        <v>99</v>
      </c>
      <c r="C20" s="12">
        <v>97404371562</v>
      </c>
      <c r="E20" s="12">
        <v>0</v>
      </c>
      <c r="G20" s="12">
        <v>97404371562</v>
      </c>
      <c r="I20" s="12">
        <v>195592110209</v>
      </c>
      <c r="K20" s="12">
        <v>0</v>
      </c>
      <c r="M20" s="12">
        <v>195592110209</v>
      </c>
    </row>
    <row r="21" spans="1:13" s="12" customFormat="1" ht="21" x14ac:dyDescent="0.25">
      <c r="A21" s="14" t="s">
        <v>77</v>
      </c>
      <c r="C21" s="12">
        <v>46237561643</v>
      </c>
      <c r="E21" s="12">
        <v>0</v>
      </c>
      <c r="G21" s="12">
        <v>46237561643</v>
      </c>
      <c r="I21" s="12">
        <v>92590018266</v>
      </c>
      <c r="K21" s="12">
        <v>0</v>
      </c>
      <c r="M21" s="12">
        <v>92590018266</v>
      </c>
    </row>
    <row r="22" spans="1:13" s="12" customFormat="1" ht="21" x14ac:dyDescent="0.25">
      <c r="A22" s="14" t="s">
        <v>56</v>
      </c>
      <c r="C22" s="12">
        <v>46278339385</v>
      </c>
      <c r="E22" s="12">
        <v>0</v>
      </c>
      <c r="G22" s="12">
        <v>46278339385</v>
      </c>
      <c r="I22" s="12">
        <v>91972214636</v>
      </c>
      <c r="K22" s="12">
        <v>0</v>
      </c>
      <c r="M22" s="12">
        <v>91972214636</v>
      </c>
    </row>
    <row r="23" spans="1:13" s="12" customFormat="1" ht="21" x14ac:dyDescent="0.25">
      <c r="A23" s="14" t="s">
        <v>93</v>
      </c>
      <c r="C23" s="12">
        <v>37704270208</v>
      </c>
      <c r="E23" s="12">
        <v>0</v>
      </c>
      <c r="G23" s="12">
        <v>37704270208</v>
      </c>
      <c r="I23" s="12">
        <v>77686727172</v>
      </c>
      <c r="K23" s="12">
        <v>0</v>
      </c>
      <c r="M23" s="12">
        <v>77686727172</v>
      </c>
    </row>
    <row r="24" spans="1:13" s="12" customFormat="1" ht="21" x14ac:dyDescent="0.25">
      <c r="A24" s="14" t="s">
        <v>85</v>
      </c>
      <c r="C24" s="12">
        <v>305491573944</v>
      </c>
      <c r="E24" s="12">
        <v>0</v>
      </c>
      <c r="G24" s="12">
        <v>305491573944</v>
      </c>
      <c r="I24" s="12">
        <v>599436219045</v>
      </c>
      <c r="K24" s="12">
        <v>0</v>
      </c>
      <c r="M24" s="12">
        <v>599436219045</v>
      </c>
    </row>
    <row r="25" spans="1:13" s="12" customFormat="1" ht="21" x14ac:dyDescent="0.25">
      <c r="A25" s="14" t="s">
        <v>84</v>
      </c>
      <c r="C25" s="12">
        <v>122832613472</v>
      </c>
      <c r="E25" s="12">
        <v>0</v>
      </c>
      <c r="G25" s="12">
        <v>122832613472</v>
      </c>
      <c r="I25" s="12">
        <v>241061707619</v>
      </c>
      <c r="K25" s="12">
        <v>0</v>
      </c>
      <c r="M25" s="12">
        <v>241061707619</v>
      </c>
    </row>
    <row r="26" spans="1:13" s="12" customFormat="1" ht="21" x14ac:dyDescent="0.25">
      <c r="A26" s="14" t="s">
        <v>83</v>
      </c>
      <c r="C26" s="12">
        <v>161095115805</v>
      </c>
      <c r="E26" s="12">
        <v>0</v>
      </c>
      <c r="G26" s="12">
        <v>161095115805</v>
      </c>
      <c r="I26" s="12">
        <v>316225914566</v>
      </c>
      <c r="K26" s="12">
        <v>0</v>
      </c>
      <c r="M26" s="12">
        <v>316225914566</v>
      </c>
    </row>
    <row r="27" spans="1:13" s="12" customFormat="1" ht="21" x14ac:dyDescent="0.25">
      <c r="A27" s="14" t="s">
        <v>82</v>
      </c>
      <c r="C27" s="12">
        <v>38063600143</v>
      </c>
      <c r="E27" s="12">
        <v>0</v>
      </c>
      <c r="G27" s="12">
        <v>38063600143</v>
      </c>
      <c r="I27" s="12">
        <v>82771386795</v>
      </c>
      <c r="K27" s="12">
        <v>0</v>
      </c>
      <c r="M27" s="12">
        <v>82771386795</v>
      </c>
    </row>
    <row r="28" spans="1:13" s="12" customFormat="1" ht="21" x14ac:dyDescent="0.25">
      <c r="A28" s="14" t="s">
        <v>95</v>
      </c>
      <c r="C28" s="12">
        <v>16783474879</v>
      </c>
      <c r="E28" s="12">
        <v>0</v>
      </c>
      <c r="G28" s="12">
        <v>16783474879</v>
      </c>
      <c r="I28" s="12">
        <v>34584676261</v>
      </c>
      <c r="K28" s="12">
        <v>0</v>
      </c>
      <c r="M28" s="12">
        <v>34584676261</v>
      </c>
    </row>
    <row r="29" spans="1:13" s="12" customFormat="1" ht="21" x14ac:dyDescent="0.25">
      <c r="A29" s="14" t="s">
        <v>76</v>
      </c>
      <c r="C29" s="12">
        <v>47519496574</v>
      </c>
      <c r="E29" s="12">
        <v>0</v>
      </c>
      <c r="G29" s="12">
        <v>47519496574</v>
      </c>
      <c r="I29" s="12">
        <v>96797445984</v>
      </c>
      <c r="K29" s="12">
        <v>0</v>
      </c>
      <c r="M29" s="12">
        <v>96797445984</v>
      </c>
    </row>
    <row r="30" spans="1:13" s="12" customFormat="1" ht="21" x14ac:dyDescent="0.25">
      <c r="A30" s="14" t="s">
        <v>55</v>
      </c>
      <c r="C30" s="12">
        <v>19460993150</v>
      </c>
      <c r="E30" s="12">
        <v>0</v>
      </c>
      <c r="G30" s="12">
        <v>19460993150</v>
      </c>
      <c r="I30" s="12">
        <v>39410342465</v>
      </c>
      <c r="K30" s="12">
        <v>0</v>
      </c>
      <c r="M30" s="12">
        <v>39410342465</v>
      </c>
    </row>
    <row r="31" spans="1:13" s="12" customFormat="1" ht="21" x14ac:dyDescent="0.25">
      <c r="A31" s="14" t="s">
        <v>81</v>
      </c>
      <c r="C31" s="12">
        <v>59965333483</v>
      </c>
      <c r="E31" s="12">
        <v>0</v>
      </c>
      <c r="G31" s="12">
        <v>59965333483</v>
      </c>
      <c r="I31" s="12">
        <v>117647401753</v>
      </c>
      <c r="K31" s="12">
        <v>0</v>
      </c>
      <c r="M31" s="12">
        <v>117647401753</v>
      </c>
    </row>
    <row r="32" spans="1:13" s="12" customFormat="1" ht="21" x14ac:dyDescent="0.25">
      <c r="A32" s="14" t="s">
        <v>94</v>
      </c>
      <c r="C32" s="12">
        <v>8515710617</v>
      </c>
      <c r="E32" s="12">
        <v>0</v>
      </c>
      <c r="G32" s="12">
        <v>8515710617</v>
      </c>
      <c r="I32" s="12">
        <v>17512530821</v>
      </c>
      <c r="K32" s="12">
        <v>0</v>
      </c>
      <c r="M32" s="12">
        <v>17512530821</v>
      </c>
    </row>
    <row r="33" spans="1:13" s="12" customFormat="1" ht="21" x14ac:dyDescent="0.25">
      <c r="A33" s="14" t="s">
        <v>47</v>
      </c>
      <c r="C33" s="12">
        <v>28129315069</v>
      </c>
      <c r="E33" s="12">
        <v>0</v>
      </c>
      <c r="G33" s="12">
        <v>28129315069</v>
      </c>
      <c r="I33" s="12">
        <v>55168619177</v>
      </c>
      <c r="K33" s="12">
        <v>0</v>
      </c>
      <c r="M33" s="12">
        <v>55168619177</v>
      </c>
    </row>
    <row r="34" spans="1:13" s="12" customFormat="1" ht="21" x14ac:dyDescent="0.25">
      <c r="A34" s="14" t="s">
        <v>80</v>
      </c>
      <c r="C34" s="12">
        <v>152984770404</v>
      </c>
      <c r="E34" s="12">
        <v>0</v>
      </c>
      <c r="G34" s="12">
        <v>152984770404</v>
      </c>
      <c r="I34" s="12">
        <v>300352457474</v>
      </c>
      <c r="K34" s="12">
        <v>0</v>
      </c>
      <c r="M34" s="12">
        <v>300352457474</v>
      </c>
    </row>
    <row r="35" spans="1:13" s="12" customFormat="1" ht="21" x14ac:dyDescent="0.25">
      <c r="A35" s="14" t="s">
        <v>60</v>
      </c>
      <c r="C35" s="12">
        <v>77615303752</v>
      </c>
      <c r="E35" s="12">
        <v>0</v>
      </c>
      <c r="G35" s="12">
        <v>77615303752</v>
      </c>
      <c r="I35" s="12">
        <v>151845071472</v>
      </c>
      <c r="K35" s="12">
        <v>0</v>
      </c>
      <c r="M35" s="12">
        <v>151845071472</v>
      </c>
    </row>
    <row r="36" spans="1:13" s="12" customFormat="1" ht="21" x14ac:dyDescent="0.25">
      <c r="A36" s="14" t="s">
        <v>54</v>
      </c>
      <c r="C36" s="12">
        <v>35622431508</v>
      </c>
      <c r="E36" s="12">
        <v>0</v>
      </c>
      <c r="G36" s="12">
        <v>35622431508</v>
      </c>
      <c r="I36" s="12">
        <v>95177465754</v>
      </c>
      <c r="K36" s="12">
        <v>0</v>
      </c>
      <c r="M36" s="12">
        <v>95177465754</v>
      </c>
    </row>
    <row r="37" spans="1:13" s="12" customFormat="1" ht="21" x14ac:dyDescent="0.25">
      <c r="A37" s="14" t="s">
        <v>78</v>
      </c>
      <c r="C37" s="12">
        <v>122688191866</v>
      </c>
      <c r="E37" s="12">
        <v>0</v>
      </c>
      <c r="G37" s="12">
        <v>122688191866</v>
      </c>
      <c r="I37" s="12">
        <v>258217452946</v>
      </c>
      <c r="K37" s="12">
        <v>0</v>
      </c>
      <c r="M37" s="12">
        <v>258217452946</v>
      </c>
    </row>
    <row r="38" spans="1:13" s="12" customFormat="1" ht="21" x14ac:dyDescent="0.25">
      <c r="A38" s="14" t="s">
        <v>179</v>
      </c>
      <c r="C38" s="12">
        <v>0</v>
      </c>
      <c r="E38" s="12">
        <v>0</v>
      </c>
      <c r="G38" s="12">
        <v>0</v>
      </c>
      <c r="I38" s="12">
        <v>204074479398</v>
      </c>
      <c r="K38" s="12">
        <v>0</v>
      </c>
      <c r="M38" s="12">
        <v>204074479398</v>
      </c>
    </row>
    <row r="39" spans="1:13" s="12" customFormat="1" ht="21" x14ac:dyDescent="0.25">
      <c r="A39" s="14" t="s">
        <v>97</v>
      </c>
      <c r="C39" s="12">
        <v>885145547945</v>
      </c>
      <c r="E39" s="12">
        <v>0</v>
      </c>
      <c r="G39" s="12">
        <v>885145547945</v>
      </c>
      <c r="I39" s="12">
        <v>885145547945</v>
      </c>
      <c r="K39" s="12">
        <v>0</v>
      </c>
      <c r="M39" s="12">
        <v>885145547945</v>
      </c>
    </row>
    <row r="40" spans="1:13" s="12" customFormat="1" ht="21" x14ac:dyDescent="0.25">
      <c r="A40" s="14" t="s">
        <v>72</v>
      </c>
      <c r="C40" s="12">
        <v>19851678082</v>
      </c>
      <c r="E40" s="12">
        <v>0</v>
      </c>
      <c r="G40" s="12">
        <v>19851678082</v>
      </c>
      <c r="I40" s="12">
        <v>38946404110</v>
      </c>
      <c r="K40" s="12">
        <v>0</v>
      </c>
      <c r="M40" s="12">
        <v>38946404110</v>
      </c>
    </row>
    <row r="41" spans="1:13" s="12" customFormat="1" ht="21" x14ac:dyDescent="0.25">
      <c r="A41" s="14" t="s">
        <v>57</v>
      </c>
      <c r="C41" s="12">
        <v>38726643835</v>
      </c>
      <c r="E41" s="12">
        <v>0</v>
      </c>
      <c r="G41" s="12">
        <v>38726643835</v>
      </c>
      <c r="I41" s="12">
        <v>76964196347</v>
      </c>
      <c r="K41" s="12">
        <v>0</v>
      </c>
      <c r="M41" s="12">
        <v>76964196347</v>
      </c>
    </row>
    <row r="42" spans="1:13" s="12" customFormat="1" ht="21.75" thickBot="1" x14ac:dyDescent="0.3">
      <c r="A42" s="14" t="s">
        <v>79</v>
      </c>
      <c r="C42" s="12">
        <v>60675821765</v>
      </c>
      <c r="E42" s="12">
        <v>0</v>
      </c>
      <c r="G42" s="12">
        <v>60675821765</v>
      </c>
      <c r="I42" s="12">
        <v>244732814341</v>
      </c>
      <c r="K42" s="12">
        <v>0</v>
      </c>
      <c r="M42" s="12">
        <v>244732814341</v>
      </c>
    </row>
    <row r="43" spans="1:13" s="12" customFormat="1" ht="21.75" thickBot="1" x14ac:dyDescent="0.3">
      <c r="A43" s="14" t="s">
        <v>30</v>
      </c>
      <c r="C43" s="15">
        <f>SUM(C8:C42)</f>
        <v>3752611833767</v>
      </c>
      <c r="D43" s="14"/>
      <c r="E43" s="15">
        <f>SUM(E8:E42)</f>
        <v>0</v>
      </c>
      <c r="F43" s="14"/>
      <c r="G43" s="15">
        <f>SUM(G8:G42)</f>
        <v>3752611833767</v>
      </c>
      <c r="I43" s="15">
        <f>SUM(I8:I42)</f>
        <v>6898292112013</v>
      </c>
      <c r="J43" s="14"/>
      <c r="K43" s="15">
        <f>SUM(K8:K42)</f>
        <v>0</v>
      </c>
      <c r="L43" s="14"/>
      <c r="M43" s="15">
        <f>SUM(M8:M42)</f>
        <v>6898292112013</v>
      </c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34EAB-EA87-4AD0-8F1E-FAFB2B88D1DD}">
  <dimension ref="A2:M121"/>
  <sheetViews>
    <sheetView rightToLeft="1" workbookViewId="0">
      <selection activeCell="M125" sqref="M125"/>
    </sheetView>
  </sheetViews>
  <sheetFormatPr defaultRowHeight="18.75" x14ac:dyDescent="0.25"/>
  <cols>
    <col min="1" max="1" width="33.42578125" style="12" bestFit="1" customWidth="1"/>
    <col min="2" max="2" width="1" style="12" customWidth="1"/>
    <col min="3" max="3" width="23" style="12" customWidth="1"/>
    <col min="4" max="4" width="1" style="12" customWidth="1"/>
    <col min="5" max="5" width="23" style="12" customWidth="1"/>
    <col min="6" max="6" width="1" style="12" customWidth="1"/>
    <col min="7" max="7" width="23" style="12" customWidth="1"/>
    <col min="8" max="8" width="1" style="12" customWidth="1"/>
    <col min="9" max="9" width="23" style="12" customWidth="1"/>
    <col min="10" max="10" width="1" style="12" customWidth="1"/>
    <col min="11" max="11" width="23" style="12" customWidth="1"/>
    <col min="12" max="12" width="1" style="12" customWidth="1"/>
    <col min="13" max="13" width="23" style="12" customWidth="1"/>
    <col min="14" max="14" width="1" style="12" customWidth="1"/>
    <col min="15" max="15" width="9.140625" style="12" customWidth="1"/>
    <col min="16" max="16384" width="9.140625" style="12"/>
  </cols>
  <sheetData>
    <row r="2" spans="1:13" s="12" customFormat="1" ht="26.25" x14ac:dyDescent="0.2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</row>
    <row r="3" spans="1:13" s="12" customFormat="1" ht="26.25" x14ac:dyDescent="0.25">
      <c r="A3" s="11" t="s">
        <v>171</v>
      </c>
      <c r="B3" s="11" t="s">
        <v>171</v>
      </c>
      <c r="C3" s="11" t="s">
        <v>171</v>
      </c>
      <c r="D3" s="11" t="s">
        <v>171</v>
      </c>
      <c r="E3" s="11" t="s">
        <v>171</v>
      </c>
      <c r="F3" s="11" t="s">
        <v>171</v>
      </c>
      <c r="G3" s="11" t="s">
        <v>171</v>
      </c>
      <c r="H3" s="11" t="s">
        <v>171</v>
      </c>
      <c r="I3" s="11" t="s">
        <v>171</v>
      </c>
      <c r="J3" s="11" t="s">
        <v>171</v>
      </c>
      <c r="K3" s="11" t="s">
        <v>171</v>
      </c>
      <c r="L3" s="11" t="s">
        <v>171</v>
      </c>
      <c r="M3" s="11" t="s">
        <v>171</v>
      </c>
    </row>
    <row r="4" spans="1:13" s="12" customFormat="1" ht="26.25" x14ac:dyDescent="0.2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</row>
    <row r="6" spans="1:13" s="12" customFormat="1" ht="27" thickBot="1" x14ac:dyDescent="0.3">
      <c r="A6" s="19" t="s">
        <v>172</v>
      </c>
      <c r="C6" s="13" t="s">
        <v>173</v>
      </c>
      <c r="D6" s="13" t="s">
        <v>173</v>
      </c>
      <c r="E6" s="13" t="s">
        <v>173</v>
      </c>
      <c r="F6" s="13" t="s">
        <v>173</v>
      </c>
      <c r="G6" s="13" t="s">
        <v>173</v>
      </c>
      <c r="I6" s="13" t="s">
        <v>174</v>
      </c>
      <c r="J6" s="13" t="s">
        <v>174</v>
      </c>
      <c r="K6" s="13" t="s">
        <v>174</v>
      </c>
      <c r="L6" s="13" t="s">
        <v>174</v>
      </c>
      <c r="M6" s="13" t="s">
        <v>174</v>
      </c>
    </row>
    <row r="7" spans="1:13" s="12" customFormat="1" ht="27" thickBot="1" x14ac:dyDescent="0.3">
      <c r="A7" s="19" t="s">
        <v>175</v>
      </c>
      <c r="C7" s="19" t="s">
        <v>176</v>
      </c>
      <c r="E7" s="19" t="s">
        <v>177</v>
      </c>
      <c r="G7" s="19" t="s">
        <v>178</v>
      </c>
      <c r="I7" s="19" t="s">
        <v>176</v>
      </c>
      <c r="K7" s="19" t="s">
        <v>177</v>
      </c>
      <c r="M7" s="19" t="s">
        <v>178</v>
      </c>
    </row>
    <row r="8" spans="1:13" s="12" customFormat="1" ht="21" x14ac:dyDescent="0.25">
      <c r="A8" s="14" t="s">
        <v>137</v>
      </c>
      <c r="C8" s="12">
        <v>12975</v>
      </c>
      <c r="E8" s="12">
        <v>0</v>
      </c>
      <c r="G8" s="12">
        <f>+C8-E8</f>
        <v>12975</v>
      </c>
      <c r="I8" s="12">
        <v>34418</v>
      </c>
      <c r="K8" s="12">
        <v>0</v>
      </c>
      <c r="M8" s="12">
        <v>34418</v>
      </c>
    </row>
    <row r="9" spans="1:13" s="12" customFormat="1" ht="21" x14ac:dyDescent="0.25">
      <c r="A9" s="14" t="s">
        <v>138</v>
      </c>
      <c r="C9" s="12">
        <v>4348763578</v>
      </c>
      <c r="E9" s="12">
        <v>0</v>
      </c>
      <c r="G9" s="12">
        <f t="shared" ref="G9:G72" si="0">+C9-E9</f>
        <v>4348763578</v>
      </c>
      <c r="I9" s="12">
        <v>12033297326</v>
      </c>
      <c r="K9" s="12">
        <v>0</v>
      </c>
      <c r="M9" s="12">
        <v>12033297326</v>
      </c>
    </row>
    <row r="10" spans="1:13" s="12" customFormat="1" ht="21" x14ac:dyDescent="0.25">
      <c r="A10" s="14" t="s">
        <v>140</v>
      </c>
      <c r="C10" s="12">
        <v>35148</v>
      </c>
      <c r="E10" s="12">
        <v>0</v>
      </c>
      <c r="G10" s="12">
        <f t="shared" si="0"/>
        <v>35148</v>
      </c>
      <c r="I10" s="12">
        <v>73760</v>
      </c>
      <c r="K10" s="12">
        <v>0</v>
      </c>
      <c r="M10" s="12">
        <v>73760</v>
      </c>
    </row>
    <row r="11" spans="1:13" s="12" customFormat="1" ht="21" x14ac:dyDescent="0.25">
      <c r="A11" s="14" t="s">
        <v>141</v>
      </c>
      <c r="C11" s="12">
        <v>36364</v>
      </c>
      <c r="E11" s="12">
        <v>0</v>
      </c>
      <c r="G11" s="12">
        <f t="shared" si="0"/>
        <v>36364</v>
      </c>
      <c r="I11" s="12">
        <v>36364</v>
      </c>
      <c r="K11" s="12">
        <v>0</v>
      </c>
      <c r="M11" s="12">
        <v>36364</v>
      </c>
    </row>
    <row r="12" spans="1:13" s="12" customFormat="1" ht="21" x14ac:dyDescent="0.25">
      <c r="A12" s="14" t="s">
        <v>142</v>
      </c>
      <c r="C12" s="12">
        <v>20619</v>
      </c>
      <c r="E12" s="12">
        <v>0</v>
      </c>
      <c r="G12" s="12">
        <f t="shared" si="0"/>
        <v>20619</v>
      </c>
      <c r="I12" s="12">
        <v>24471</v>
      </c>
      <c r="K12" s="12">
        <v>0</v>
      </c>
      <c r="M12" s="12">
        <v>24471</v>
      </c>
    </row>
    <row r="13" spans="1:13" s="12" customFormat="1" ht="21" x14ac:dyDescent="0.25">
      <c r="A13" s="14" t="s">
        <v>143</v>
      </c>
      <c r="C13" s="12">
        <v>0</v>
      </c>
      <c r="E13" s="12">
        <v>0</v>
      </c>
      <c r="G13" s="12">
        <f t="shared" si="0"/>
        <v>0</v>
      </c>
      <c r="I13" s="12">
        <v>5943</v>
      </c>
      <c r="K13" s="12">
        <v>0</v>
      </c>
      <c r="M13" s="12">
        <v>5943</v>
      </c>
    </row>
    <row r="14" spans="1:13" s="12" customFormat="1" ht="21" x14ac:dyDescent="0.25">
      <c r="A14" s="14" t="s">
        <v>145</v>
      </c>
      <c r="C14" s="12">
        <v>38315</v>
      </c>
      <c r="E14" s="12">
        <v>0</v>
      </c>
      <c r="G14" s="12">
        <f t="shared" si="0"/>
        <v>38315</v>
      </c>
      <c r="I14" s="12">
        <v>77365</v>
      </c>
      <c r="K14" s="12">
        <v>0</v>
      </c>
      <c r="M14" s="12">
        <v>77365</v>
      </c>
    </row>
    <row r="15" spans="1:13" s="12" customFormat="1" ht="21" x14ac:dyDescent="0.25">
      <c r="A15" s="14" t="s">
        <v>146</v>
      </c>
      <c r="C15" s="12">
        <v>41319</v>
      </c>
      <c r="E15" s="12">
        <v>0</v>
      </c>
      <c r="G15" s="12">
        <f t="shared" si="0"/>
        <v>41319</v>
      </c>
      <c r="I15" s="12">
        <v>82638</v>
      </c>
      <c r="K15" s="12">
        <v>0</v>
      </c>
      <c r="M15" s="12">
        <v>82638</v>
      </c>
    </row>
    <row r="16" spans="1:13" s="12" customFormat="1" ht="21" x14ac:dyDescent="0.25">
      <c r="A16" s="14" t="s">
        <v>147</v>
      </c>
      <c r="C16" s="12">
        <v>876712342</v>
      </c>
      <c r="E16" s="12">
        <v>0</v>
      </c>
      <c r="G16" s="12">
        <f t="shared" si="0"/>
        <v>876712342</v>
      </c>
      <c r="I16" s="12">
        <v>28054794533</v>
      </c>
      <c r="K16" s="12">
        <v>0</v>
      </c>
      <c r="M16" s="12">
        <v>28054794533</v>
      </c>
    </row>
    <row r="17" spans="1:13" s="12" customFormat="1" ht="21" x14ac:dyDescent="0.25">
      <c r="A17" s="14" t="s">
        <v>147</v>
      </c>
      <c r="C17" s="12">
        <v>701369863</v>
      </c>
      <c r="E17" s="12">
        <v>0</v>
      </c>
      <c r="G17" s="12">
        <f t="shared" si="0"/>
        <v>701369863</v>
      </c>
      <c r="I17" s="12">
        <v>22443835615</v>
      </c>
      <c r="K17" s="12">
        <v>0</v>
      </c>
      <c r="M17" s="12">
        <v>22443835615</v>
      </c>
    </row>
    <row r="18" spans="1:13" s="12" customFormat="1" ht="21" x14ac:dyDescent="0.25">
      <c r="A18" s="14" t="s">
        <v>147</v>
      </c>
      <c r="C18" s="12">
        <v>47342465770</v>
      </c>
      <c r="E18" s="12">
        <v>0</v>
      </c>
      <c r="G18" s="12">
        <f t="shared" si="0"/>
        <v>47342465770</v>
      </c>
      <c r="I18" s="12">
        <v>98980821934</v>
      </c>
      <c r="K18" s="12">
        <v>0</v>
      </c>
      <c r="M18" s="12">
        <v>98980821934</v>
      </c>
    </row>
    <row r="19" spans="1:13" s="12" customFormat="1" ht="21" x14ac:dyDescent="0.25">
      <c r="A19" s="14" t="s">
        <v>148</v>
      </c>
      <c r="C19" s="12">
        <v>81534246575</v>
      </c>
      <c r="E19" s="12">
        <v>0</v>
      </c>
      <c r="G19" s="12">
        <f t="shared" si="0"/>
        <v>81534246575</v>
      </c>
      <c r="I19" s="12">
        <v>163068493149</v>
      </c>
      <c r="K19" s="12">
        <v>0</v>
      </c>
      <c r="M19" s="12">
        <v>163068493149</v>
      </c>
    </row>
    <row r="20" spans="1:13" s="12" customFormat="1" ht="21" x14ac:dyDescent="0.25">
      <c r="A20" s="14" t="s">
        <v>147</v>
      </c>
      <c r="C20" s="12">
        <v>76273972609</v>
      </c>
      <c r="E20" s="12">
        <v>0</v>
      </c>
      <c r="G20" s="12">
        <f t="shared" si="0"/>
        <v>76273972609</v>
      </c>
      <c r="I20" s="12">
        <v>157808219184</v>
      </c>
      <c r="K20" s="12">
        <v>374606995</v>
      </c>
      <c r="M20" s="12">
        <v>157433612189</v>
      </c>
    </row>
    <row r="21" spans="1:13" s="12" customFormat="1" ht="21" x14ac:dyDescent="0.25">
      <c r="A21" s="14" t="s">
        <v>149</v>
      </c>
      <c r="C21" s="12">
        <v>804</v>
      </c>
      <c r="E21" s="12">
        <v>0</v>
      </c>
      <c r="G21" s="12">
        <f t="shared" si="0"/>
        <v>804</v>
      </c>
      <c r="I21" s="12">
        <v>1607</v>
      </c>
      <c r="K21" s="12">
        <v>0</v>
      </c>
      <c r="M21" s="12">
        <v>1607</v>
      </c>
    </row>
    <row r="22" spans="1:13" s="12" customFormat="1" ht="21" x14ac:dyDescent="0.25">
      <c r="A22" s="14" t="s">
        <v>147</v>
      </c>
      <c r="C22" s="12">
        <v>45764383575</v>
      </c>
      <c r="E22" s="12">
        <v>0</v>
      </c>
      <c r="G22" s="12">
        <f t="shared" si="0"/>
        <v>45764383575</v>
      </c>
      <c r="I22" s="12">
        <v>94684931519</v>
      </c>
      <c r="K22" s="12">
        <v>0</v>
      </c>
      <c r="M22" s="12">
        <v>94684931519</v>
      </c>
    </row>
    <row r="23" spans="1:13" s="12" customFormat="1" ht="21" x14ac:dyDescent="0.25">
      <c r="A23" s="14" t="s">
        <v>141</v>
      </c>
      <c r="C23" s="12">
        <v>24460273971</v>
      </c>
      <c r="E23" s="12">
        <v>0</v>
      </c>
      <c r="G23" s="12">
        <f t="shared" si="0"/>
        <v>24460273971</v>
      </c>
      <c r="I23" s="12">
        <v>48920547941</v>
      </c>
      <c r="K23" s="12">
        <v>188743919</v>
      </c>
      <c r="M23" s="12">
        <v>48731804022</v>
      </c>
    </row>
    <row r="24" spans="1:13" s="12" customFormat="1" ht="21" x14ac:dyDescent="0.25">
      <c r="A24" s="14" t="s">
        <v>150</v>
      </c>
      <c r="C24" s="12">
        <v>70934794517</v>
      </c>
      <c r="E24" s="12">
        <v>0</v>
      </c>
      <c r="G24" s="12">
        <f t="shared" si="0"/>
        <v>70934794517</v>
      </c>
      <c r="I24" s="12">
        <v>146761643831</v>
      </c>
      <c r="K24" s="12">
        <v>0</v>
      </c>
      <c r="M24" s="12">
        <v>146761643831</v>
      </c>
    </row>
    <row r="25" spans="1:13" s="12" customFormat="1" ht="21" x14ac:dyDescent="0.25">
      <c r="A25" s="14" t="s">
        <v>151</v>
      </c>
      <c r="C25" s="12">
        <v>350684935</v>
      </c>
      <c r="E25" s="12">
        <v>0</v>
      </c>
      <c r="G25" s="12">
        <f t="shared" si="0"/>
        <v>350684935</v>
      </c>
      <c r="I25" s="12">
        <v>11221917811</v>
      </c>
      <c r="K25" s="12">
        <v>69975175</v>
      </c>
      <c r="M25" s="12">
        <v>11151942636</v>
      </c>
    </row>
    <row r="26" spans="1:13" s="12" customFormat="1" ht="21" x14ac:dyDescent="0.25">
      <c r="A26" s="14" t="s">
        <v>141</v>
      </c>
      <c r="C26" s="12">
        <v>27178082191</v>
      </c>
      <c r="E26" s="12">
        <v>0</v>
      </c>
      <c r="G26" s="12">
        <f t="shared" si="0"/>
        <v>27178082191</v>
      </c>
      <c r="I26" s="12">
        <v>54356164382</v>
      </c>
      <c r="K26" s="12">
        <v>238484870</v>
      </c>
      <c r="M26" s="12">
        <v>54117679512</v>
      </c>
    </row>
    <row r="27" spans="1:13" s="12" customFormat="1" ht="21" x14ac:dyDescent="0.25">
      <c r="A27" s="14" t="s">
        <v>147</v>
      </c>
      <c r="C27" s="12">
        <v>0</v>
      </c>
      <c r="E27" s="12">
        <v>0</v>
      </c>
      <c r="G27" s="12">
        <f t="shared" si="0"/>
        <v>0</v>
      </c>
      <c r="I27" s="12">
        <v>7671232881</v>
      </c>
      <c r="K27" s="12">
        <v>0</v>
      </c>
      <c r="M27" s="12">
        <v>7671232881</v>
      </c>
    </row>
    <row r="28" spans="1:13" s="12" customFormat="1" ht="21" x14ac:dyDescent="0.25">
      <c r="A28" s="14" t="s">
        <v>146</v>
      </c>
      <c r="C28" s="12">
        <v>271780821918</v>
      </c>
      <c r="E28" s="12">
        <v>0</v>
      </c>
      <c r="G28" s="12">
        <f t="shared" si="0"/>
        <v>271780821918</v>
      </c>
      <c r="I28" s="12">
        <v>543561643836</v>
      </c>
      <c r="K28" s="12">
        <v>1676277782</v>
      </c>
      <c r="M28" s="12">
        <v>541885366054</v>
      </c>
    </row>
    <row r="29" spans="1:13" s="12" customFormat="1" ht="21" x14ac:dyDescent="0.25">
      <c r="A29" s="14" t="s">
        <v>141</v>
      </c>
      <c r="C29" s="12">
        <v>38049315060</v>
      </c>
      <c r="E29" s="12">
        <v>289483577</v>
      </c>
      <c r="G29" s="12">
        <f t="shared" si="0"/>
        <v>37759831483</v>
      </c>
      <c r="I29" s="12">
        <v>76098630127</v>
      </c>
      <c r="K29" s="12">
        <v>489703429</v>
      </c>
      <c r="M29" s="12">
        <v>75608926698</v>
      </c>
    </row>
    <row r="30" spans="1:13" s="12" customFormat="1" ht="21" x14ac:dyDescent="0.25">
      <c r="A30" s="14" t="s">
        <v>147</v>
      </c>
      <c r="C30" s="12">
        <v>613698632</v>
      </c>
      <c r="E30" s="12">
        <v>0</v>
      </c>
      <c r="G30" s="12">
        <f t="shared" si="0"/>
        <v>613698632</v>
      </c>
      <c r="I30" s="12">
        <v>19638356165</v>
      </c>
      <c r="K30" s="12">
        <v>0</v>
      </c>
      <c r="M30" s="12">
        <v>19638356165</v>
      </c>
    </row>
    <row r="31" spans="1:13" s="12" customFormat="1" ht="21" x14ac:dyDescent="0.25">
      <c r="A31" s="14" t="s">
        <v>141</v>
      </c>
      <c r="C31" s="12">
        <v>39408219156</v>
      </c>
      <c r="E31" s="12">
        <v>299822275</v>
      </c>
      <c r="G31" s="12">
        <f t="shared" si="0"/>
        <v>39108396881</v>
      </c>
      <c r="I31" s="12">
        <v>78816438333</v>
      </c>
      <c r="K31" s="12">
        <v>603909701</v>
      </c>
      <c r="M31" s="12">
        <v>78212528632</v>
      </c>
    </row>
    <row r="32" spans="1:13" s="12" customFormat="1" ht="21" x14ac:dyDescent="0.25">
      <c r="A32" s="14" t="s">
        <v>148</v>
      </c>
      <c r="C32" s="12">
        <v>67945205451</v>
      </c>
      <c r="E32" s="12">
        <v>516934958</v>
      </c>
      <c r="G32" s="12">
        <f t="shared" si="0"/>
        <v>67428270493</v>
      </c>
      <c r="I32" s="12">
        <v>135890410929</v>
      </c>
      <c r="K32" s="12">
        <v>1139012366</v>
      </c>
      <c r="M32" s="12">
        <v>134751398563</v>
      </c>
    </row>
    <row r="33" spans="1:13" s="12" customFormat="1" ht="21" x14ac:dyDescent="0.25">
      <c r="A33" s="14" t="s">
        <v>137</v>
      </c>
      <c r="C33" s="12">
        <v>0</v>
      </c>
      <c r="E33" s="12">
        <v>0</v>
      </c>
      <c r="G33" s="12">
        <f t="shared" si="0"/>
        <v>0</v>
      </c>
      <c r="I33" s="12">
        <v>4352054821</v>
      </c>
      <c r="K33" s="12">
        <v>0</v>
      </c>
      <c r="M33" s="12">
        <v>4352054821</v>
      </c>
    </row>
    <row r="34" spans="1:13" s="12" customFormat="1" ht="21" x14ac:dyDescent="0.25">
      <c r="A34" s="14" t="s">
        <v>147</v>
      </c>
      <c r="C34" s="12">
        <v>40425205481</v>
      </c>
      <c r="E34" s="12">
        <v>0</v>
      </c>
      <c r="G34" s="12">
        <f t="shared" si="0"/>
        <v>40425205481</v>
      </c>
      <c r="I34" s="12">
        <v>83638356165</v>
      </c>
      <c r="K34" s="12">
        <v>278151255</v>
      </c>
      <c r="M34" s="12">
        <v>83360204910</v>
      </c>
    </row>
    <row r="35" spans="1:13" s="12" customFormat="1" ht="21" x14ac:dyDescent="0.25">
      <c r="A35" s="14" t="s">
        <v>146</v>
      </c>
      <c r="C35" s="12">
        <v>99879452055</v>
      </c>
      <c r="E35" s="12">
        <v>0</v>
      </c>
      <c r="G35" s="12">
        <f t="shared" si="0"/>
        <v>99879452055</v>
      </c>
      <c r="I35" s="12">
        <v>199758904110</v>
      </c>
      <c r="K35" s="12">
        <v>308979552</v>
      </c>
      <c r="M35" s="12">
        <v>199449924558</v>
      </c>
    </row>
    <row r="36" spans="1:13" s="12" customFormat="1" ht="21" x14ac:dyDescent="0.25">
      <c r="A36" s="14" t="s">
        <v>152</v>
      </c>
      <c r="C36" s="12">
        <v>11041095873</v>
      </c>
      <c r="E36" s="12">
        <v>277925695</v>
      </c>
      <c r="G36" s="12">
        <f t="shared" si="0"/>
        <v>10763170178</v>
      </c>
      <c r="I36" s="12">
        <v>22082191763</v>
      </c>
      <c r="K36" s="12">
        <v>619046372</v>
      </c>
      <c r="M36" s="12">
        <v>21463145391</v>
      </c>
    </row>
    <row r="37" spans="1:13" s="12" customFormat="1" ht="21" x14ac:dyDescent="0.25">
      <c r="A37" s="14" t="s">
        <v>152</v>
      </c>
      <c r="C37" s="12">
        <v>16250000000</v>
      </c>
      <c r="E37" s="12">
        <v>62052506</v>
      </c>
      <c r="G37" s="12">
        <f t="shared" si="0"/>
        <v>16187947494</v>
      </c>
      <c r="I37" s="12">
        <v>149856164393</v>
      </c>
      <c r="K37" s="12">
        <v>450988749</v>
      </c>
      <c r="M37" s="12">
        <v>149405175644</v>
      </c>
    </row>
    <row r="38" spans="1:13" s="12" customFormat="1" ht="21" x14ac:dyDescent="0.25">
      <c r="A38" s="14" t="s">
        <v>146</v>
      </c>
      <c r="C38" s="12">
        <v>89687671233</v>
      </c>
      <c r="E38" s="12">
        <v>0</v>
      </c>
      <c r="G38" s="12">
        <f t="shared" si="0"/>
        <v>89687671233</v>
      </c>
      <c r="I38" s="12">
        <v>179375342466</v>
      </c>
      <c r="K38" s="12">
        <v>441173179</v>
      </c>
      <c r="M38" s="12">
        <v>178934169287</v>
      </c>
    </row>
    <row r="39" spans="1:13" s="12" customFormat="1" ht="21" x14ac:dyDescent="0.25">
      <c r="A39" s="14" t="s">
        <v>153</v>
      </c>
      <c r="C39" s="12">
        <v>26712328765</v>
      </c>
      <c r="E39" s="12">
        <v>0</v>
      </c>
      <c r="G39" s="12">
        <f t="shared" si="0"/>
        <v>26712328765</v>
      </c>
      <c r="I39" s="12">
        <v>192328767121</v>
      </c>
      <c r="K39" s="12">
        <v>434464550</v>
      </c>
      <c r="M39" s="12">
        <v>191894302571</v>
      </c>
    </row>
    <row r="40" spans="1:13" s="12" customFormat="1" ht="21" x14ac:dyDescent="0.25">
      <c r="A40" s="14" t="s">
        <v>143</v>
      </c>
      <c r="C40" s="12">
        <v>26712328765</v>
      </c>
      <c r="E40" s="12">
        <v>0</v>
      </c>
      <c r="G40" s="12">
        <f t="shared" si="0"/>
        <v>26712328765</v>
      </c>
      <c r="I40" s="12">
        <v>192328767121</v>
      </c>
      <c r="K40" s="12">
        <v>434464550</v>
      </c>
      <c r="M40" s="12">
        <v>191894302571</v>
      </c>
    </row>
    <row r="41" spans="1:13" s="12" customFormat="1" ht="21" x14ac:dyDescent="0.25">
      <c r="A41" s="14" t="s">
        <v>154</v>
      </c>
      <c r="C41" s="12">
        <v>82808219156</v>
      </c>
      <c r="E41" s="12">
        <v>875446069</v>
      </c>
      <c r="G41" s="12">
        <f t="shared" si="0"/>
        <v>81932773087</v>
      </c>
      <c r="I41" s="12">
        <v>165616438334</v>
      </c>
      <c r="K41" s="12">
        <v>1440249984</v>
      </c>
      <c r="M41" s="12">
        <v>164176188350</v>
      </c>
    </row>
    <row r="42" spans="1:13" s="12" customFormat="1" ht="21" x14ac:dyDescent="0.25">
      <c r="A42" s="14" t="s">
        <v>154</v>
      </c>
      <c r="C42" s="12">
        <v>276027397259</v>
      </c>
      <c r="E42" s="12">
        <v>3158550351</v>
      </c>
      <c r="G42" s="12">
        <f t="shared" si="0"/>
        <v>272868846908</v>
      </c>
      <c r="I42" s="12">
        <v>552054794518</v>
      </c>
      <c r="K42" s="12">
        <v>5094436050</v>
      </c>
      <c r="M42" s="12">
        <v>546960358468</v>
      </c>
    </row>
    <row r="43" spans="1:13" s="12" customFormat="1" ht="21" x14ac:dyDescent="0.25">
      <c r="A43" s="14" t="s">
        <v>152</v>
      </c>
      <c r="C43" s="12">
        <v>42232191777</v>
      </c>
      <c r="E43" s="12">
        <v>519974219</v>
      </c>
      <c r="G43" s="12">
        <f t="shared" si="0"/>
        <v>41712217558</v>
      </c>
      <c r="I43" s="12">
        <v>84464383557</v>
      </c>
      <c r="K43" s="12">
        <v>821894733</v>
      </c>
      <c r="M43" s="12">
        <v>83642488824</v>
      </c>
    </row>
    <row r="44" spans="1:13" s="12" customFormat="1" ht="21" x14ac:dyDescent="0.25">
      <c r="A44" s="14" t="s">
        <v>153</v>
      </c>
      <c r="C44" s="12">
        <v>41404109578</v>
      </c>
      <c r="E44" s="12">
        <v>653132105</v>
      </c>
      <c r="G44" s="12">
        <f t="shared" si="0"/>
        <v>40750977473</v>
      </c>
      <c r="I44" s="12">
        <v>82808219166</v>
      </c>
      <c r="K44" s="12">
        <v>948094991</v>
      </c>
      <c r="M44" s="12">
        <v>81860124175</v>
      </c>
    </row>
    <row r="45" spans="1:13" s="12" customFormat="1" ht="21" x14ac:dyDescent="0.25">
      <c r="A45" s="14" t="s">
        <v>155</v>
      </c>
      <c r="C45" s="12">
        <v>132104</v>
      </c>
      <c r="E45" s="12">
        <v>0</v>
      </c>
      <c r="G45" s="12">
        <f t="shared" si="0"/>
        <v>132104</v>
      </c>
      <c r="I45" s="12">
        <v>229603</v>
      </c>
      <c r="K45" s="12">
        <v>0</v>
      </c>
      <c r="M45" s="12">
        <v>229603</v>
      </c>
    </row>
    <row r="46" spans="1:13" s="12" customFormat="1" ht="21" x14ac:dyDescent="0.25">
      <c r="A46" s="14" t="s">
        <v>156</v>
      </c>
      <c r="C46" s="12">
        <v>41404109588</v>
      </c>
      <c r="E46" s="12">
        <v>526146488</v>
      </c>
      <c r="G46" s="12">
        <f t="shared" si="0"/>
        <v>40877963100</v>
      </c>
      <c r="I46" s="12">
        <v>82808219166</v>
      </c>
      <c r="K46" s="12">
        <v>1029663019</v>
      </c>
      <c r="M46" s="12">
        <v>81778556147</v>
      </c>
    </row>
    <row r="47" spans="1:13" s="12" customFormat="1" ht="21" x14ac:dyDescent="0.25">
      <c r="A47" s="14" t="s">
        <v>142</v>
      </c>
      <c r="C47" s="12">
        <v>72258630146</v>
      </c>
      <c r="E47" s="12">
        <v>0</v>
      </c>
      <c r="G47" s="12">
        <f t="shared" si="0"/>
        <v>72258630146</v>
      </c>
      <c r="I47" s="12">
        <v>158684931523</v>
      </c>
      <c r="K47" s="12">
        <v>0</v>
      </c>
      <c r="M47" s="12">
        <v>158684931523</v>
      </c>
    </row>
    <row r="48" spans="1:13" s="12" customFormat="1" ht="21" x14ac:dyDescent="0.25">
      <c r="A48" s="14" t="s">
        <v>152</v>
      </c>
      <c r="C48" s="12">
        <v>102130136957</v>
      </c>
      <c r="E48" s="12">
        <v>2397677618</v>
      </c>
      <c r="G48" s="12">
        <f t="shared" si="0"/>
        <v>99732459339</v>
      </c>
      <c r="I48" s="12">
        <v>204260273914</v>
      </c>
      <c r="K48" s="12">
        <v>5517842650</v>
      </c>
      <c r="M48" s="12">
        <v>198742431264</v>
      </c>
    </row>
    <row r="49" spans="1:13" s="12" customFormat="1" ht="21" x14ac:dyDescent="0.25">
      <c r="A49" s="14" t="s">
        <v>143</v>
      </c>
      <c r="C49" s="12">
        <v>23462328765</v>
      </c>
      <c r="E49" s="12">
        <v>570722244</v>
      </c>
      <c r="G49" s="12">
        <f t="shared" si="0"/>
        <v>22891606521</v>
      </c>
      <c r="I49" s="12">
        <v>46924657530</v>
      </c>
      <c r="K49" s="12">
        <v>1321586957</v>
      </c>
      <c r="M49" s="12">
        <v>45603070573</v>
      </c>
    </row>
    <row r="50" spans="1:13" s="12" customFormat="1" ht="21" x14ac:dyDescent="0.25">
      <c r="A50" s="14" t="s">
        <v>146</v>
      </c>
      <c r="C50" s="12">
        <v>8425205480</v>
      </c>
      <c r="E50" s="12">
        <v>0</v>
      </c>
      <c r="G50" s="12">
        <f t="shared" si="0"/>
        <v>8425205480</v>
      </c>
      <c r="I50" s="12">
        <v>16850410960</v>
      </c>
      <c r="K50" s="12">
        <v>63713505</v>
      </c>
      <c r="M50" s="12">
        <v>16786697455</v>
      </c>
    </row>
    <row r="51" spans="1:13" s="12" customFormat="1" ht="21" x14ac:dyDescent="0.25">
      <c r="A51" s="14" t="s">
        <v>147</v>
      </c>
      <c r="C51" s="12">
        <v>100953424655</v>
      </c>
      <c r="E51" s="12">
        <v>0</v>
      </c>
      <c r="G51" s="12">
        <f t="shared" si="0"/>
        <v>100953424655</v>
      </c>
      <c r="I51" s="12">
        <v>371375342462</v>
      </c>
      <c r="K51" s="12">
        <v>187694180</v>
      </c>
      <c r="M51" s="12">
        <v>371187648282</v>
      </c>
    </row>
    <row r="52" spans="1:13" s="12" customFormat="1" ht="21" x14ac:dyDescent="0.25">
      <c r="A52" s="14" t="s">
        <v>180</v>
      </c>
      <c r="C52" s="12">
        <v>0</v>
      </c>
      <c r="E52" s="12">
        <v>0</v>
      </c>
      <c r="G52" s="12">
        <f t="shared" si="0"/>
        <v>0</v>
      </c>
      <c r="I52" s="12">
        <v>46027397271</v>
      </c>
      <c r="K52" s="12">
        <v>0</v>
      </c>
      <c r="M52" s="12">
        <v>46027397271</v>
      </c>
    </row>
    <row r="53" spans="1:13" s="12" customFormat="1" ht="21" x14ac:dyDescent="0.25">
      <c r="A53" s="14" t="s">
        <v>137</v>
      </c>
      <c r="C53" s="12">
        <v>51749999997</v>
      </c>
      <c r="E53" s="12">
        <v>0</v>
      </c>
      <c r="G53" s="12">
        <f t="shared" si="0"/>
        <v>51749999997</v>
      </c>
      <c r="I53" s="12">
        <v>164900684915</v>
      </c>
      <c r="K53" s="12">
        <v>115026608</v>
      </c>
      <c r="M53" s="12">
        <v>164785658307</v>
      </c>
    </row>
    <row r="54" spans="1:13" s="12" customFormat="1" ht="21" x14ac:dyDescent="0.25">
      <c r="A54" s="14" t="s">
        <v>181</v>
      </c>
      <c r="C54" s="12">
        <v>0</v>
      </c>
      <c r="E54" s="12">
        <v>0</v>
      </c>
      <c r="G54" s="12">
        <f t="shared" si="0"/>
        <v>0</v>
      </c>
      <c r="I54" s="12">
        <v>24828493161</v>
      </c>
      <c r="K54" s="12">
        <v>0</v>
      </c>
      <c r="M54" s="12">
        <v>24828493161</v>
      </c>
    </row>
    <row r="55" spans="1:13" s="12" customFormat="1" ht="21" x14ac:dyDescent="0.25">
      <c r="A55" s="14" t="s">
        <v>162</v>
      </c>
      <c r="C55" s="12">
        <v>0</v>
      </c>
      <c r="E55" s="12">
        <v>0</v>
      </c>
      <c r="G55" s="12">
        <f t="shared" si="0"/>
        <v>0</v>
      </c>
      <c r="I55" s="12">
        <v>86547945210</v>
      </c>
      <c r="K55" s="12">
        <v>521713513</v>
      </c>
      <c r="M55" s="12">
        <v>86026231697</v>
      </c>
    </row>
    <row r="56" spans="1:13" s="12" customFormat="1" ht="21" x14ac:dyDescent="0.25">
      <c r="A56" s="14" t="s">
        <v>137</v>
      </c>
      <c r="C56" s="12">
        <v>22358219177</v>
      </c>
      <c r="E56" s="12">
        <v>0</v>
      </c>
      <c r="G56" s="12">
        <f t="shared" si="0"/>
        <v>22358219177</v>
      </c>
      <c r="I56" s="12">
        <v>44716438354</v>
      </c>
      <c r="K56" s="12">
        <v>131062295</v>
      </c>
      <c r="M56" s="12">
        <v>44585376059</v>
      </c>
    </row>
    <row r="57" spans="1:13" s="12" customFormat="1" ht="21" x14ac:dyDescent="0.25">
      <c r="A57" s="14" t="s">
        <v>137</v>
      </c>
      <c r="C57" s="12">
        <v>1</v>
      </c>
      <c r="E57" s="12">
        <v>0</v>
      </c>
      <c r="G57" s="12">
        <f t="shared" si="0"/>
        <v>1</v>
      </c>
      <c r="I57" s="12">
        <v>59034246575</v>
      </c>
      <c r="K57" s="12">
        <v>127461114</v>
      </c>
      <c r="M57" s="12">
        <v>58906785461</v>
      </c>
    </row>
    <row r="58" spans="1:13" s="12" customFormat="1" ht="21" x14ac:dyDescent="0.25">
      <c r="A58" s="14" t="s">
        <v>137</v>
      </c>
      <c r="C58" s="12">
        <v>4</v>
      </c>
      <c r="E58" s="12">
        <v>0</v>
      </c>
      <c r="G58" s="12">
        <f t="shared" si="0"/>
        <v>4</v>
      </c>
      <c r="I58" s="12">
        <v>13890410963</v>
      </c>
      <c r="K58" s="12">
        <v>47188630</v>
      </c>
      <c r="M58" s="12">
        <v>13843222333</v>
      </c>
    </row>
    <row r="59" spans="1:13" s="12" customFormat="1" ht="21" x14ac:dyDescent="0.25">
      <c r="A59" s="14" t="s">
        <v>137</v>
      </c>
      <c r="C59" s="12">
        <v>16</v>
      </c>
      <c r="E59" s="12">
        <v>0</v>
      </c>
      <c r="G59" s="12">
        <f t="shared" si="0"/>
        <v>16</v>
      </c>
      <c r="I59" s="12">
        <v>187164383590</v>
      </c>
      <c r="K59" s="12">
        <v>0</v>
      </c>
      <c r="M59" s="12">
        <v>187164383590</v>
      </c>
    </row>
    <row r="60" spans="1:13" s="12" customFormat="1" ht="21" x14ac:dyDescent="0.25">
      <c r="A60" s="14" t="s">
        <v>141</v>
      </c>
      <c r="C60" s="12">
        <v>107353433988</v>
      </c>
      <c r="E60" s="12">
        <v>0</v>
      </c>
      <c r="G60" s="12">
        <f t="shared" si="0"/>
        <v>107353433988</v>
      </c>
      <c r="I60" s="12">
        <v>214706858649</v>
      </c>
      <c r="K60" s="12">
        <v>798453250</v>
      </c>
      <c r="M60" s="12">
        <v>213908405399</v>
      </c>
    </row>
    <row r="61" spans="1:13" s="12" customFormat="1" ht="21" x14ac:dyDescent="0.25">
      <c r="A61" s="14" t="s">
        <v>157</v>
      </c>
      <c r="C61" s="12">
        <v>127123287647</v>
      </c>
      <c r="E61" s="12">
        <v>0</v>
      </c>
      <c r="G61" s="12">
        <f t="shared" si="0"/>
        <v>127123287647</v>
      </c>
      <c r="I61" s="12">
        <v>263013698580</v>
      </c>
      <c r="K61" s="12">
        <v>2629161247</v>
      </c>
      <c r="M61" s="12">
        <v>260384537333</v>
      </c>
    </row>
    <row r="62" spans="1:13" s="12" customFormat="1" ht="21" x14ac:dyDescent="0.25">
      <c r="A62" s="14" t="s">
        <v>158</v>
      </c>
      <c r="C62" s="12">
        <v>126869041080</v>
      </c>
      <c r="E62" s="12">
        <v>319105400</v>
      </c>
      <c r="G62" s="12">
        <f t="shared" si="0"/>
        <v>126549935680</v>
      </c>
      <c r="I62" s="12">
        <v>262487671200</v>
      </c>
      <c r="K62" s="12">
        <v>2622768029</v>
      </c>
      <c r="M62" s="12">
        <v>259864903171</v>
      </c>
    </row>
    <row r="63" spans="1:13" s="12" customFormat="1" ht="21" x14ac:dyDescent="0.25">
      <c r="A63" s="14" t="s">
        <v>137</v>
      </c>
      <c r="C63" s="12">
        <v>17665753424</v>
      </c>
      <c r="E63" s="12">
        <v>0</v>
      </c>
      <c r="G63" s="12">
        <f t="shared" si="0"/>
        <v>17665753424</v>
      </c>
      <c r="I63" s="12">
        <v>35331506848</v>
      </c>
      <c r="K63" s="12">
        <v>127684751</v>
      </c>
      <c r="M63" s="12">
        <v>35203822097</v>
      </c>
    </row>
    <row r="64" spans="1:13" s="12" customFormat="1" ht="21" x14ac:dyDescent="0.25">
      <c r="A64" s="14" t="s">
        <v>137</v>
      </c>
      <c r="C64" s="12">
        <v>12145205479</v>
      </c>
      <c r="E64" s="12">
        <v>0</v>
      </c>
      <c r="G64" s="12">
        <f t="shared" si="0"/>
        <v>12145205479</v>
      </c>
      <c r="I64" s="12">
        <v>24290410958</v>
      </c>
      <c r="K64" s="12">
        <v>84731475</v>
      </c>
      <c r="M64" s="12">
        <v>24205679483</v>
      </c>
    </row>
    <row r="65" spans="1:13" s="12" customFormat="1" ht="21" x14ac:dyDescent="0.25">
      <c r="A65" s="14" t="s">
        <v>143</v>
      </c>
      <c r="C65" s="12">
        <v>12973287650</v>
      </c>
      <c r="E65" s="12">
        <v>249251663</v>
      </c>
      <c r="G65" s="12">
        <f t="shared" si="0"/>
        <v>12724035987</v>
      </c>
      <c r="I65" s="12">
        <v>25946575321</v>
      </c>
      <c r="K65" s="12">
        <v>366609220</v>
      </c>
      <c r="M65" s="12">
        <v>25579966101</v>
      </c>
    </row>
    <row r="66" spans="1:13" s="12" customFormat="1" ht="21" x14ac:dyDescent="0.25">
      <c r="A66" s="14" t="s">
        <v>137</v>
      </c>
      <c r="C66" s="12">
        <v>0</v>
      </c>
      <c r="E66" s="12">
        <v>0</v>
      </c>
      <c r="G66" s="12">
        <f t="shared" si="0"/>
        <v>0</v>
      </c>
      <c r="I66" s="12">
        <v>1246575345</v>
      </c>
      <c r="K66" s="12">
        <v>18034535</v>
      </c>
      <c r="M66" s="12">
        <v>1228540810</v>
      </c>
    </row>
    <row r="67" spans="1:13" s="12" customFormat="1" ht="21" x14ac:dyDescent="0.25">
      <c r="A67" s="14" t="s">
        <v>143</v>
      </c>
      <c r="C67" s="12">
        <v>7452739698</v>
      </c>
      <c r="E67" s="12">
        <v>155931786</v>
      </c>
      <c r="G67" s="12">
        <f t="shared" si="0"/>
        <v>7296807912</v>
      </c>
      <c r="I67" s="12">
        <v>14905479396</v>
      </c>
      <c r="K67" s="12">
        <v>400823193</v>
      </c>
      <c r="M67" s="12">
        <v>14504656203</v>
      </c>
    </row>
    <row r="68" spans="1:13" s="12" customFormat="1" ht="21" x14ac:dyDescent="0.25">
      <c r="A68" s="14" t="s">
        <v>137</v>
      </c>
      <c r="C68" s="12">
        <v>0</v>
      </c>
      <c r="E68" s="12">
        <v>0</v>
      </c>
      <c r="G68" s="12">
        <f t="shared" si="0"/>
        <v>0</v>
      </c>
      <c r="I68" s="12">
        <v>3472602744</v>
      </c>
      <c r="K68" s="12">
        <v>7586378</v>
      </c>
      <c r="M68" s="12">
        <v>3465016366</v>
      </c>
    </row>
    <row r="69" spans="1:13" s="12" customFormat="1" ht="21" x14ac:dyDescent="0.25">
      <c r="A69" s="14" t="s">
        <v>137</v>
      </c>
      <c r="C69" s="12">
        <v>2760273971</v>
      </c>
      <c r="E69" s="12">
        <v>0</v>
      </c>
      <c r="G69" s="12">
        <f t="shared" si="0"/>
        <v>2760273971</v>
      </c>
      <c r="I69" s="12">
        <v>5520547942</v>
      </c>
      <c r="K69" s="12">
        <v>28900937</v>
      </c>
      <c r="M69" s="12">
        <v>5491647005</v>
      </c>
    </row>
    <row r="70" spans="1:13" s="12" customFormat="1" ht="21" x14ac:dyDescent="0.25">
      <c r="A70" s="14" t="s">
        <v>137</v>
      </c>
      <c r="C70" s="12">
        <v>13249315067</v>
      </c>
      <c r="E70" s="12">
        <v>0</v>
      </c>
      <c r="G70" s="12">
        <f t="shared" si="0"/>
        <v>13249315067</v>
      </c>
      <c r="I70" s="12">
        <v>26498630134</v>
      </c>
      <c r="K70" s="12">
        <v>11786840</v>
      </c>
      <c r="M70" s="12">
        <v>26486843294</v>
      </c>
    </row>
    <row r="71" spans="1:13" s="12" customFormat="1" ht="21" x14ac:dyDescent="0.25">
      <c r="A71" s="14" t="s">
        <v>137</v>
      </c>
      <c r="C71" s="12">
        <v>0</v>
      </c>
      <c r="E71" s="12">
        <v>0</v>
      </c>
      <c r="G71" s="12">
        <f t="shared" si="0"/>
        <v>0</v>
      </c>
      <c r="I71" s="12">
        <v>667808247</v>
      </c>
      <c r="K71" s="12">
        <v>0</v>
      </c>
      <c r="M71" s="12">
        <v>667808247</v>
      </c>
    </row>
    <row r="72" spans="1:13" s="12" customFormat="1" ht="21" x14ac:dyDescent="0.25">
      <c r="A72" s="14" t="s">
        <v>147</v>
      </c>
      <c r="C72" s="12">
        <v>78816438363</v>
      </c>
      <c r="E72" s="12">
        <v>0</v>
      </c>
      <c r="G72" s="12">
        <f t="shared" si="0"/>
        <v>78816438363</v>
      </c>
      <c r="I72" s="12">
        <v>163068493157</v>
      </c>
      <c r="K72" s="12">
        <v>0</v>
      </c>
      <c r="M72" s="12">
        <v>163068493157</v>
      </c>
    </row>
    <row r="73" spans="1:13" s="12" customFormat="1" ht="21" x14ac:dyDescent="0.25">
      <c r="A73" s="14" t="s">
        <v>137</v>
      </c>
      <c r="C73" s="12">
        <v>59034246577</v>
      </c>
      <c r="E73" s="12">
        <v>0</v>
      </c>
      <c r="G73" s="12">
        <f t="shared" ref="G73:G120" si="1">+C73-E73</f>
        <v>59034246577</v>
      </c>
      <c r="I73" s="12">
        <v>425046575342</v>
      </c>
      <c r="K73" s="12">
        <v>0</v>
      </c>
      <c r="M73" s="12">
        <v>425046575342</v>
      </c>
    </row>
    <row r="74" spans="1:13" s="12" customFormat="1" ht="21" x14ac:dyDescent="0.25">
      <c r="A74" s="14" t="s">
        <v>145</v>
      </c>
      <c r="C74" s="12">
        <v>574561643825</v>
      </c>
      <c r="E74" s="12">
        <v>0</v>
      </c>
      <c r="G74" s="12">
        <f t="shared" si="1"/>
        <v>574561643825</v>
      </c>
      <c r="I74" s="12">
        <v>1149123287650</v>
      </c>
      <c r="K74" s="12">
        <v>0</v>
      </c>
      <c r="M74" s="12">
        <v>1149123287650</v>
      </c>
    </row>
    <row r="75" spans="1:13" s="12" customFormat="1" ht="21" x14ac:dyDescent="0.25">
      <c r="A75" s="14" t="s">
        <v>153</v>
      </c>
      <c r="C75" s="12">
        <v>63210273945</v>
      </c>
      <c r="E75" s="12">
        <v>391541415</v>
      </c>
      <c r="G75" s="12">
        <f t="shared" si="1"/>
        <v>62818732530</v>
      </c>
      <c r="I75" s="12">
        <v>126420547917</v>
      </c>
      <c r="K75" s="12">
        <v>707300621</v>
      </c>
      <c r="M75" s="12">
        <v>125713247296</v>
      </c>
    </row>
    <row r="76" spans="1:13" s="12" customFormat="1" ht="21" x14ac:dyDescent="0.25">
      <c r="A76" s="14" t="s">
        <v>137</v>
      </c>
      <c r="C76" s="12">
        <v>5520547944</v>
      </c>
      <c r="E76" s="12">
        <v>0</v>
      </c>
      <c r="G76" s="12">
        <f t="shared" si="1"/>
        <v>5520547944</v>
      </c>
      <c r="I76" s="12">
        <v>11041095889</v>
      </c>
      <c r="K76" s="12">
        <v>37653594</v>
      </c>
      <c r="M76" s="12">
        <v>11003442295</v>
      </c>
    </row>
    <row r="77" spans="1:13" s="12" customFormat="1" ht="21" x14ac:dyDescent="0.25">
      <c r="A77" s="14" t="s">
        <v>137</v>
      </c>
      <c r="C77" s="12">
        <v>10213013698</v>
      </c>
      <c r="E77" s="12">
        <v>0</v>
      </c>
      <c r="G77" s="12">
        <f t="shared" si="1"/>
        <v>10213013698</v>
      </c>
      <c r="I77" s="12">
        <v>20426027396</v>
      </c>
      <c r="K77" s="12">
        <v>71627771</v>
      </c>
      <c r="M77" s="12">
        <v>20354399625</v>
      </c>
    </row>
    <row r="78" spans="1:13" s="12" customFormat="1" ht="21" x14ac:dyDescent="0.25">
      <c r="A78" s="14" t="s">
        <v>137</v>
      </c>
      <c r="C78" s="12">
        <v>48082191784</v>
      </c>
      <c r="E78" s="12">
        <v>0</v>
      </c>
      <c r="G78" s="12">
        <f t="shared" si="1"/>
        <v>48082191784</v>
      </c>
      <c r="I78" s="12">
        <v>324109589042</v>
      </c>
      <c r="K78" s="12">
        <v>0</v>
      </c>
      <c r="M78" s="12">
        <v>324109589042</v>
      </c>
    </row>
    <row r="79" spans="1:13" s="12" customFormat="1" ht="21" x14ac:dyDescent="0.25">
      <c r="A79" s="14" t="s">
        <v>160</v>
      </c>
      <c r="C79" s="12">
        <v>115655479427</v>
      </c>
      <c r="E79" s="12">
        <v>1423981684</v>
      </c>
      <c r="G79" s="12">
        <f t="shared" si="1"/>
        <v>114231497743</v>
      </c>
      <c r="I79" s="12">
        <v>231310958879</v>
      </c>
      <c r="K79" s="12">
        <v>2250809759</v>
      </c>
      <c r="M79" s="12">
        <v>229060149120</v>
      </c>
    </row>
    <row r="80" spans="1:13" s="12" customFormat="1" ht="21" x14ac:dyDescent="0.25">
      <c r="A80" s="14" t="s">
        <v>161</v>
      </c>
      <c r="C80" s="12">
        <v>169836712333</v>
      </c>
      <c r="E80" s="12">
        <v>0</v>
      </c>
      <c r="G80" s="12">
        <f t="shared" si="1"/>
        <v>169836712333</v>
      </c>
      <c r="I80" s="12">
        <v>351386301373</v>
      </c>
      <c r="K80" s="12">
        <v>0</v>
      </c>
      <c r="M80" s="12">
        <v>351386301373</v>
      </c>
    </row>
    <row r="81" spans="1:13" s="12" customFormat="1" ht="21" x14ac:dyDescent="0.25">
      <c r="A81" s="14" t="s">
        <v>147</v>
      </c>
      <c r="C81" s="12">
        <v>121784109600</v>
      </c>
      <c r="E81" s="12">
        <v>0</v>
      </c>
      <c r="G81" s="12">
        <f t="shared" si="1"/>
        <v>121784109600</v>
      </c>
      <c r="I81" s="12">
        <v>251967123297</v>
      </c>
      <c r="K81" s="12">
        <v>0</v>
      </c>
      <c r="M81" s="12">
        <v>251967123297</v>
      </c>
    </row>
    <row r="82" spans="1:13" s="12" customFormat="1" ht="21" x14ac:dyDescent="0.25">
      <c r="A82" s="14" t="s">
        <v>162</v>
      </c>
      <c r="C82" s="12">
        <v>5796575341</v>
      </c>
      <c r="E82" s="12">
        <v>0</v>
      </c>
      <c r="G82" s="12">
        <f t="shared" si="1"/>
        <v>5796575341</v>
      </c>
      <c r="I82" s="12">
        <v>11593150682</v>
      </c>
      <c r="K82" s="12">
        <v>40440022</v>
      </c>
      <c r="M82" s="12">
        <v>11552710660</v>
      </c>
    </row>
    <row r="83" spans="1:13" s="12" customFormat="1" ht="21" x14ac:dyDescent="0.25">
      <c r="A83" s="14" t="s">
        <v>162</v>
      </c>
      <c r="C83" s="12">
        <v>7728767122</v>
      </c>
      <c r="E83" s="12">
        <v>0</v>
      </c>
      <c r="G83" s="12">
        <f t="shared" si="1"/>
        <v>7728767122</v>
      </c>
      <c r="I83" s="12">
        <v>15457534244</v>
      </c>
      <c r="K83" s="12">
        <v>52346098</v>
      </c>
      <c r="M83" s="12">
        <v>15405188146</v>
      </c>
    </row>
    <row r="84" spans="1:13" s="12" customFormat="1" ht="21" x14ac:dyDescent="0.25">
      <c r="A84" s="14" t="s">
        <v>137</v>
      </c>
      <c r="C84" s="12">
        <v>3036301369</v>
      </c>
      <c r="E84" s="12">
        <v>0</v>
      </c>
      <c r="G84" s="12">
        <f t="shared" si="1"/>
        <v>3036301369</v>
      </c>
      <c r="I84" s="12">
        <v>6072602738</v>
      </c>
      <c r="K84" s="12">
        <v>19776067</v>
      </c>
      <c r="M84" s="12">
        <v>6052826671</v>
      </c>
    </row>
    <row r="85" spans="1:13" s="12" customFormat="1" ht="21" x14ac:dyDescent="0.25">
      <c r="A85" s="14" t="s">
        <v>143</v>
      </c>
      <c r="C85" s="12">
        <v>6900684909</v>
      </c>
      <c r="E85" s="12">
        <v>156140816</v>
      </c>
      <c r="G85" s="12">
        <f t="shared" si="1"/>
        <v>6744544093</v>
      </c>
      <c r="I85" s="12">
        <v>13801369818</v>
      </c>
      <c r="K85" s="12">
        <v>356921114</v>
      </c>
      <c r="M85" s="12">
        <v>13444448704</v>
      </c>
    </row>
    <row r="86" spans="1:13" s="12" customFormat="1" ht="21" x14ac:dyDescent="0.25">
      <c r="A86" s="14" t="s">
        <v>163</v>
      </c>
      <c r="C86" s="12">
        <v>17393972602</v>
      </c>
      <c r="E86" s="12">
        <v>0</v>
      </c>
      <c r="G86" s="12">
        <f t="shared" si="1"/>
        <v>17393972602</v>
      </c>
      <c r="I86" s="12">
        <v>34787945204</v>
      </c>
      <c r="K86" s="12">
        <v>121190169</v>
      </c>
      <c r="M86" s="12">
        <v>34666755035</v>
      </c>
    </row>
    <row r="87" spans="1:13" s="12" customFormat="1" ht="21" x14ac:dyDescent="0.25">
      <c r="A87" s="14" t="s">
        <v>137</v>
      </c>
      <c r="C87" s="12">
        <v>7728767122</v>
      </c>
      <c r="E87" s="12">
        <v>0</v>
      </c>
      <c r="G87" s="12">
        <f t="shared" si="1"/>
        <v>7728767122</v>
      </c>
      <c r="I87" s="12">
        <v>15457534244</v>
      </c>
      <c r="K87" s="12">
        <v>59341036</v>
      </c>
      <c r="M87" s="12">
        <v>15398193208</v>
      </c>
    </row>
    <row r="88" spans="1:13" s="12" customFormat="1" ht="21" x14ac:dyDescent="0.25">
      <c r="A88" s="14" t="s">
        <v>164</v>
      </c>
      <c r="C88" s="12">
        <v>17665753403</v>
      </c>
      <c r="E88" s="12">
        <v>444681114</v>
      </c>
      <c r="G88" s="12">
        <f t="shared" si="1"/>
        <v>17221072289</v>
      </c>
      <c r="I88" s="12">
        <v>35331506806</v>
      </c>
      <c r="K88" s="12">
        <v>944845318</v>
      </c>
      <c r="M88" s="12">
        <v>34386661488</v>
      </c>
    </row>
    <row r="89" spans="1:13" s="12" customFormat="1" ht="21" x14ac:dyDescent="0.25">
      <c r="A89" s="14" t="s">
        <v>137</v>
      </c>
      <c r="C89" s="12">
        <v>2760273971</v>
      </c>
      <c r="E89" s="12">
        <v>0</v>
      </c>
      <c r="G89" s="12">
        <f t="shared" si="1"/>
        <v>2760273971</v>
      </c>
      <c r="I89" s="12">
        <v>5520547916</v>
      </c>
      <c r="K89" s="12">
        <v>29051478</v>
      </c>
      <c r="M89" s="12">
        <v>5491496438</v>
      </c>
    </row>
    <row r="90" spans="1:13" s="12" customFormat="1" ht="21" x14ac:dyDescent="0.25">
      <c r="A90" s="14" t="s">
        <v>156</v>
      </c>
      <c r="C90" s="12">
        <v>15457534216</v>
      </c>
      <c r="E90" s="12">
        <v>27478182</v>
      </c>
      <c r="G90" s="12">
        <f t="shared" si="1"/>
        <v>15430056034</v>
      </c>
      <c r="I90" s="12">
        <v>30416438296</v>
      </c>
      <c r="K90" s="12">
        <v>54069971</v>
      </c>
      <c r="M90" s="12">
        <v>30362368325</v>
      </c>
    </row>
    <row r="91" spans="1:13" s="12" customFormat="1" ht="21" x14ac:dyDescent="0.25">
      <c r="A91" s="14" t="s">
        <v>137</v>
      </c>
      <c r="C91" s="12">
        <v>4968493150</v>
      </c>
      <c r="E91" s="12">
        <v>0</v>
      </c>
      <c r="G91" s="12">
        <f t="shared" si="1"/>
        <v>4968493150</v>
      </c>
      <c r="I91" s="12">
        <v>9456164366</v>
      </c>
      <c r="K91" s="12">
        <v>15926761</v>
      </c>
      <c r="M91" s="12">
        <v>9440237605</v>
      </c>
    </row>
    <row r="92" spans="1:13" s="12" customFormat="1" ht="21" x14ac:dyDescent="0.25">
      <c r="A92" s="14" t="s">
        <v>163</v>
      </c>
      <c r="C92" s="12">
        <v>8153424657</v>
      </c>
      <c r="E92" s="12">
        <v>0</v>
      </c>
      <c r="G92" s="12">
        <f t="shared" si="1"/>
        <v>8153424657</v>
      </c>
      <c r="I92" s="12">
        <v>15254794503</v>
      </c>
      <c r="K92" s="12">
        <v>30993431</v>
      </c>
      <c r="M92" s="12">
        <v>15223801072</v>
      </c>
    </row>
    <row r="93" spans="1:13" s="12" customFormat="1" ht="21" x14ac:dyDescent="0.25">
      <c r="A93" s="14" t="s">
        <v>163</v>
      </c>
      <c r="C93" s="12">
        <v>2989589040</v>
      </c>
      <c r="E93" s="12">
        <v>0</v>
      </c>
      <c r="G93" s="12">
        <f t="shared" si="1"/>
        <v>2989589040</v>
      </c>
      <c r="I93" s="12">
        <v>5593424652</v>
      </c>
      <c r="K93" s="12">
        <v>11364258</v>
      </c>
      <c r="M93" s="12">
        <v>5582060394</v>
      </c>
    </row>
    <row r="94" spans="1:13" s="12" customFormat="1" ht="21" x14ac:dyDescent="0.25">
      <c r="A94" s="14" t="s">
        <v>137</v>
      </c>
      <c r="C94" s="12">
        <v>23738356163</v>
      </c>
      <c r="E94" s="12">
        <v>0</v>
      </c>
      <c r="G94" s="12">
        <f t="shared" si="1"/>
        <v>23738356163</v>
      </c>
      <c r="I94" s="12">
        <v>41350684915</v>
      </c>
      <c r="K94" s="12">
        <v>140017834</v>
      </c>
      <c r="M94" s="12">
        <v>41210667081</v>
      </c>
    </row>
    <row r="95" spans="1:13" s="12" customFormat="1" ht="21" x14ac:dyDescent="0.25">
      <c r="A95" s="14" t="s">
        <v>141</v>
      </c>
      <c r="C95" s="12">
        <v>26906301355</v>
      </c>
      <c r="E95" s="12">
        <v>76297310</v>
      </c>
      <c r="G95" s="12">
        <f t="shared" si="1"/>
        <v>26830004045</v>
      </c>
      <c r="I95" s="12">
        <v>45133150660</v>
      </c>
      <c r="K95" s="12">
        <v>127982585</v>
      </c>
      <c r="M95" s="12">
        <v>45005168075</v>
      </c>
    </row>
    <row r="96" spans="1:13" s="12" customFormat="1" ht="21" x14ac:dyDescent="0.25">
      <c r="A96" s="14" t="s">
        <v>137</v>
      </c>
      <c r="C96" s="12">
        <v>35883561643</v>
      </c>
      <c r="E96" s="12">
        <v>0</v>
      </c>
      <c r="G96" s="12">
        <f t="shared" si="1"/>
        <v>35883561643</v>
      </c>
      <c r="I96" s="12">
        <v>59034246563</v>
      </c>
      <c r="K96" s="12">
        <v>244748363</v>
      </c>
      <c r="M96" s="12">
        <v>58789498200</v>
      </c>
    </row>
    <row r="97" spans="1:13" s="12" customFormat="1" ht="21" x14ac:dyDescent="0.25">
      <c r="A97" s="14" t="s">
        <v>141</v>
      </c>
      <c r="C97" s="12">
        <v>231013698614</v>
      </c>
      <c r="E97" s="12">
        <v>948721555</v>
      </c>
      <c r="G97" s="12">
        <f t="shared" si="1"/>
        <v>230064977059</v>
      </c>
      <c r="I97" s="12">
        <v>350246575318</v>
      </c>
      <c r="K97" s="12">
        <v>1438384293</v>
      </c>
      <c r="M97" s="12">
        <v>348808191025</v>
      </c>
    </row>
    <row r="98" spans="1:13" s="12" customFormat="1" ht="21" x14ac:dyDescent="0.25">
      <c r="A98" s="14" t="s">
        <v>148</v>
      </c>
      <c r="C98" s="12">
        <v>93764383554</v>
      </c>
      <c r="E98" s="12">
        <v>408782743</v>
      </c>
      <c r="G98" s="12">
        <f t="shared" si="1"/>
        <v>93355600811</v>
      </c>
      <c r="I98" s="12">
        <v>139134246564</v>
      </c>
      <c r="K98" s="12">
        <v>606580845</v>
      </c>
      <c r="M98" s="12">
        <v>138527665719</v>
      </c>
    </row>
    <row r="99" spans="1:13" s="12" customFormat="1" ht="21" x14ac:dyDescent="0.25">
      <c r="A99" s="14" t="s">
        <v>152</v>
      </c>
      <c r="C99" s="12">
        <v>276027397259</v>
      </c>
      <c r="E99" s="12">
        <v>4354214033</v>
      </c>
      <c r="G99" s="12">
        <f t="shared" si="1"/>
        <v>271673183226</v>
      </c>
      <c r="I99" s="12">
        <v>400684931505</v>
      </c>
      <c r="K99" s="12">
        <v>6320633273</v>
      </c>
      <c r="M99" s="12">
        <v>394364298232</v>
      </c>
    </row>
    <row r="100" spans="1:13" s="12" customFormat="1" ht="21" x14ac:dyDescent="0.25">
      <c r="A100" s="14" t="s">
        <v>137</v>
      </c>
      <c r="C100" s="12">
        <v>132493150683</v>
      </c>
      <c r="E100" s="12">
        <v>0</v>
      </c>
      <c r="G100" s="12">
        <f t="shared" si="1"/>
        <v>132493150683</v>
      </c>
      <c r="I100" s="12">
        <v>183780821907</v>
      </c>
      <c r="K100" s="12">
        <v>897361677</v>
      </c>
      <c r="M100" s="12">
        <v>182883460230</v>
      </c>
    </row>
    <row r="101" spans="1:13" s="12" customFormat="1" ht="21" x14ac:dyDescent="0.25">
      <c r="A101" s="14" t="s">
        <v>165</v>
      </c>
      <c r="C101" s="12">
        <v>185336986299</v>
      </c>
      <c r="E101" s="12">
        <v>0</v>
      </c>
      <c r="G101" s="12">
        <f t="shared" si="1"/>
        <v>185336986299</v>
      </c>
      <c r="I101" s="12">
        <v>240569863008</v>
      </c>
      <c r="K101" s="12">
        <v>655033794</v>
      </c>
      <c r="M101" s="12">
        <v>239914829214</v>
      </c>
    </row>
    <row r="102" spans="1:13" s="12" customFormat="1" ht="21" x14ac:dyDescent="0.25">
      <c r="A102" s="14" t="s">
        <v>137</v>
      </c>
      <c r="C102" s="12">
        <v>151815068491</v>
      </c>
      <c r="E102" s="12">
        <v>0</v>
      </c>
      <c r="G102" s="12">
        <f t="shared" si="1"/>
        <v>151815068491</v>
      </c>
      <c r="I102" s="12">
        <v>176301369856</v>
      </c>
      <c r="K102" s="12">
        <v>574857319</v>
      </c>
      <c r="M102" s="12">
        <v>175726512537</v>
      </c>
    </row>
    <row r="103" spans="1:13" s="12" customFormat="1" ht="21" x14ac:dyDescent="0.25">
      <c r="A103" s="14" t="s">
        <v>167</v>
      </c>
      <c r="C103" s="12">
        <v>172037260271</v>
      </c>
      <c r="E103" s="12">
        <v>1647945388</v>
      </c>
      <c r="G103" s="12">
        <f t="shared" si="1"/>
        <v>170389314883</v>
      </c>
      <c r="I103" s="12">
        <v>183136438353</v>
      </c>
      <c r="K103" s="12">
        <v>1772388922</v>
      </c>
      <c r="M103" s="12">
        <v>181364049431</v>
      </c>
    </row>
    <row r="104" spans="1:13" s="12" customFormat="1" ht="21" x14ac:dyDescent="0.25">
      <c r="A104" s="14" t="s">
        <v>168</v>
      </c>
      <c r="C104" s="12">
        <v>163068493132</v>
      </c>
      <c r="E104" s="12">
        <v>1410375884</v>
      </c>
      <c r="G104" s="12">
        <f t="shared" si="1"/>
        <v>161658117248</v>
      </c>
      <c r="I104" s="12">
        <v>173589041076</v>
      </c>
      <c r="K104" s="12">
        <v>1679989499</v>
      </c>
      <c r="M104" s="12">
        <v>171909051577</v>
      </c>
    </row>
    <row r="105" spans="1:13" s="12" customFormat="1" ht="21" x14ac:dyDescent="0.25">
      <c r="A105" s="14" t="s">
        <v>157</v>
      </c>
      <c r="C105" s="12">
        <v>176657534216</v>
      </c>
      <c r="E105" s="12">
        <v>1692203004</v>
      </c>
      <c r="G105" s="12">
        <f t="shared" si="1"/>
        <v>174965331212</v>
      </c>
      <c r="I105" s="12">
        <v>188054794488</v>
      </c>
      <c r="K105" s="12">
        <v>1819988624</v>
      </c>
      <c r="M105" s="12">
        <v>186234805864</v>
      </c>
    </row>
    <row r="106" spans="1:13" s="12" customFormat="1" ht="21" x14ac:dyDescent="0.25">
      <c r="A106" s="14" t="s">
        <v>137</v>
      </c>
      <c r="C106" s="12">
        <v>92193150662</v>
      </c>
      <c r="E106" s="12">
        <v>82016763</v>
      </c>
      <c r="G106" s="12">
        <f t="shared" si="1"/>
        <v>92111133899</v>
      </c>
      <c r="I106" s="12">
        <v>92193150662</v>
      </c>
      <c r="K106" s="12">
        <v>82016763</v>
      </c>
      <c r="M106" s="12">
        <v>92111133899</v>
      </c>
    </row>
    <row r="107" spans="1:13" s="12" customFormat="1" ht="21" x14ac:dyDescent="0.25">
      <c r="A107" s="14" t="s">
        <v>137</v>
      </c>
      <c r="C107" s="12">
        <v>133561643820</v>
      </c>
      <c r="E107" s="12">
        <v>237426688</v>
      </c>
      <c r="G107" s="12">
        <f t="shared" si="1"/>
        <v>133324217132</v>
      </c>
      <c r="I107" s="12">
        <v>133561643820</v>
      </c>
      <c r="K107" s="12">
        <v>237426688</v>
      </c>
      <c r="M107" s="12">
        <v>133324217132</v>
      </c>
    </row>
    <row r="108" spans="1:13" s="12" customFormat="1" ht="21" x14ac:dyDescent="0.25">
      <c r="A108" s="14" t="s">
        <v>163</v>
      </c>
      <c r="C108" s="12">
        <v>132295890390</v>
      </c>
      <c r="E108" s="12">
        <v>231564845</v>
      </c>
      <c r="G108" s="12">
        <f t="shared" si="1"/>
        <v>132064325545</v>
      </c>
      <c r="I108" s="12">
        <v>132295890390</v>
      </c>
      <c r="K108" s="12">
        <v>231564845</v>
      </c>
      <c r="M108" s="12">
        <v>132064325545</v>
      </c>
    </row>
    <row r="109" spans="1:13" s="12" customFormat="1" ht="21" x14ac:dyDescent="0.25">
      <c r="A109" s="14" t="s">
        <v>137</v>
      </c>
      <c r="C109" s="12">
        <v>195890410958</v>
      </c>
      <c r="E109" s="12">
        <v>1728835942</v>
      </c>
      <c r="G109" s="12">
        <f t="shared" si="1"/>
        <v>194161575016</v>
      </c>
      <c r="I109" s="12">
        <v>195890410958</v>
      </c>
      <c r="K109" s="12">
        <v>1728835942</v>
      </c>
      <c r="M109" s="12">
        <v>194161575016</v>
      </c>
    </row>
    <row r="110" spans="1:13" s="12" customFormat="1" ht="21" x14ac:dyDescent="0.25">
      <c r="A110" s="14" t="s">
        <v>147</v>
      </c>
      <c r="C110" s="12">
        <v>57863013692</v>
      </c>
      <c r="E110" s="12">
        <v>502883335</v>
      </c>
      <c r="G110" s="12">
        <f t="shared" si="1"/>
        <v>57360130357</v>
      </c>
      <c r="I110" s="12">
        <v>57863013692</v>
      </c>
      <c r="K110" s="12">
        <v>502883335</v>
      </c>
      <c r="M110" s="12">
        <v>57360130357</v>
      </c>
    </row>
    <row r="111" spans="1:13" s="12" customFormat="1" ht="21" x14ac:dyDescent="0.25">
      <c r="A111" s="14" t="s">
        <v>163</v>
      </c>
      <c r="C111" s="12">
        <v>99419178075</v>
      </c>
      <c r="E111" s="12">
        <v>949624191</v>
      </c>
      <c r="G111" s="12">
        <f t="shared" si="1"/>
        <v>98469553884</v>
      </c>
      <c r="I111" s="12">
        <v>99419178075</v>
      </c>
      <c r="K111" s="12">
        <v>949624191</v>
      </c>
      <c r="M111" s="12">
        <v>98469553884</v>
      </c>
    </row>
    <row r="112" spans="1:13" s="12" customFormat="1" ht="21" x14ac:dyDescent="0.25">
      <c r="A112" s="14" t="s">
        <v>137</v>
      </c>
      <c r="C112" s="12">
        <v>45589041088</v>
      </c>
      <c r="E112" s="12">
        <v>640364705</v>
      </c>
      <c r="G112" s="12">
        <f t="shared" si="1"/>
        <v>44948676383</v>
      </c>
      <c r="I112" s="12">
        <v>45589041088</v>
      </c>
      <c r="K112" s="12">
        <v>640364705</v>
      </c>
      <c r="M112" s="12">
        <v>44948676383</v>
      </c>
    </row>
    <row r="113" spans="1:13" s="12" customFormat="1" ht="21" x14ac:dyDescent="0.25">
      <c r="A113" s="14" t="s">
        <v>137</v>
      </c>
      <c r="C113" s="12">
        <v>80136986295</v>
      </c>
      <c r="E113" s="12">
        <v>1194944604</v>
      </c>
      <c r="G113" s="12">
        <f t="shared" si="1"/>
        <v>78942041691</v>
      </c>
      <c r="I113" s="12">
        <v>80136986295</v>
      </c>
      <c r="K113" s="12">
        <v>1194944604</v>
      </c>
      <c r="M113" s="12">
        <v>78942041691</v>
      </c>
    </row>
    <row r="114" spans="1:13" s="12" customFormat="1" ht="21" x14ac:dyDescent="0.25">
      <c r="A114" s="14" t="s">
        <v>137</v>
      </c>
      <c r="C114" s="12">
        <v>32054794512</v>
      </c>
      <c r="E114" s="12">
        <v>560851048</v>
      </c>
      <c r="G114" s="12">
        <f t="shared" si="1"/>
        <v>31493943464</v>
      </c>
      <c r="I114" s="12">
        <v>32054794512</v>
      </c>
      <c r="K114" s="12">
        <v>560851048</v>
      </c>
      <c r="M114" s="12">
        <v>31493943464</v>
      </c>
    </row>
    <row r="115" spans="1:13" s="12" customFormat="1" ht="21" x14ac:dyDescent="0.25">
      <c r="A115" s="14" t="s">
        <v>170</v>
      </c>
      <c r="C115" s="12">
        <v>14202739719</v>
      </c>
      <c r="E115" s="12">
        <v>280728769</v>
      </c>
      <c r="G115" s="12">
        <f t="shared" si="1"/>
        <v>13922010950</v>
      </c>
      <c r="I115" s="12">
        <v>14202739719</v>
      </c>
      <c r="K115" s="12">
        <v>280728769</v>
      </c>
      <c r="M115" s="12">
        <v>13922010950</v>
      </c>
    </row>
    <row r="116" spans="1:13" s="12" customFormat="1" ht="21" x14ac:dyDescent="0.25">
      <c r="A116" s="14" t="s">
        <v>170</v>
      </c>
      <c r="C116" s="12">
        <v>18235616432</v>
      </c>
      <c r="E116" s="12">
        <v>375790314</v>
      </c>
      <c r="G116" s="12">
        <f t="shared" si="1"/>
        <v>17859826118</v>
      </c>
      <c r="I116" s="12">
        <v>18235616432</v>
      </c>
      <c r="K116" s="12">
        <v>375790314</v>
      </c>
      <c r="M116" s="12">
        <v>17859826118</v>
      </c>
    </row>
    <row r="117" spans="1:13" s="12" customFormat="1" ht="21" x14ac:dyDescent="0.25">
      <c r="A117" s="14" t="s">
        <v>157</v>
      </c>
      <c r="C117" s="12">
        <v>12712328765</v>
      </c>
      <c r="E117" s="12">
        <v>142530114</v>
      </c>
      <c r="G117" s="12">
        <f t="shared" si="1"/>
        <v>12569798651</v>
      </c>
      <c r="I117" s="12">
        <v>12712328765</v>
      </c>
      <c r="K117" s="12">
        <v>142530114</v>
      </c>
      <c r="M117" s="12">
        <v>12569798651</v>
      </c>
    </row>
    <row r="118" spans="1:13" s="12" customFormat="1" ht="21" x14ac:dyDescent="0.25">
      <c r="A118" s="14" t="s">
        <v>141</v>
      </c>
      <c r="C118" s="12">
        <v>1057808217</v>
      </c>
      <c r="E118" s="12">
        <v>8887959</v>
      </c>
      <c r="G118" s="12">
        <f t="shared" si="1"/>
        <v>1048920258</v>
      </c>
      <c r="I118" s="12">
        <v>1057808217</v>
      </c>
      <c r="K118" s="12">
        <v>8887959</v>
      </c>
      <c r="M118" s="12">
        <v>1048920258</v>
      </c>
    </row>
    <row r="119" spans="1:13" s="12" customFormat="1" ht="21" x14ac:dyDescent="0.25">
      <c r="A119" s="14" t="s">
        <v>141</v>
      </c>
      <c r="C119" s="12">
        <v>64571506848</v>
      </c>
      <c r="E119" s="12">
        <v>542545336</v>
      </c>
      <c r="G119" s="12">
        <f t="shared" si="1"/>
        <v>64028961512</v>
      </c>
      <c r="I119" s="12">
        <v>64571506848</v>
      </c>
      <c r="K119" s="12">
        <v>542545336</v>
      </c>
      <c r="M119" s="12">
        <v>64028961512</v>
      </c>
    </row>
    <row r="120" spans="1:13" s="12" customFormat="1" ht="21.75" thickBot="1" x14ac:dyDescent="0.3">
      <c r="A120" s="14" t="s">
        <v>146</v>
      </c>
      <c r="C120" s="12">
        <v>3285616438</v>
      </c>
      <c r="E120" s="12">
        <v>0</v>
      </c>
      <c r="G120" s="12">
        <f t="shared" si="1"/>
        <v>3285616438</v>
      </c>
      <c r="I120" s="12">
        <v>3285616438</v>
      </c>
      <c r="K120" s="12">
        <v>0</v>
      </c>
      <c r="M120" s="12">
        <v>3285616438</v>
      </c>
    </row>
    <row r="121" spans="1:13" s="12" customFormat="1" ht="21.75" thickBot="1" x14ac:dyDescent="0.3">
      <c r="A121" s="14" t="s">
        <v>30</v>
      </c>
      <c r="C121" s="15">
        <f>SUM(C8:C120)</f>
        <v>6400184432512</v>
      </c>
      <c r="D121" s="14"/>
      <c r="E121" s="15">
        <f>SUM(E8:E120)</f>
        <v>31333514695</v>
      </c>
      <c r="F121" s="14"/>
      <c r="G121" s="15">
        <f>SUM(G8:G120)</f>
        <v>6368850917817</v>
      </c>
      <c r="I121" s="15">
        <f>SUM(I8:I120)</f>
        <v>12411507433693</v>
      </c>
      <c r="J121" s="14"/>
      <c r="K121" s="15">
        <f>SUM(K8:K120)</f>
        <v>60772769637</v>
      </c>
      <c r="L121" s="14"/>
      <c r="M121" s="15">
        <f>SUM(M8:M120)</f>
        <v>12350734664056</v>
      </c>
    </row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22"/>
  <sheetViews>
    <sheetView rightToLeft="1" workbookViewId="0">
      <selection activeCell="E112" sqref="E112"/>
    </sheetView>
  </sheetViews>
  <sheetFormatPr defaultRowHeight="18.75" x14ac:dyDescent="0.25"/>
  <cols>
    <col min="1" max="1" width="26.5703125" style="12" bestFit="1" customWidth="1"/>
    <col min="2" max="2" width="1" style="12" customWidth="1"/>
    <col min="3" max="3" width="34" style="12" customWidth="1"/>
    <col min="4" max="4" width="1" style="12" customWidth="1"/>
    <col min="5" max="5" width="30" style="17" customWidth="1"/>
    <col min="6" max="6" width="1" style="12" customWidth="1"/>
    <col min="7" max="7" width="34" style="12" customWidth="1"/>
    <col min="8" max="8" width="1" style="12" customWidth="1"/>
    <col min="9" max="9" width="30" style="17" customWidth="1"/>
    <col min="10" max="10" width="1" style="12" customWidth="1"/>
    <col min="11" max="11" width="9.140625" style="12" customWidth="1"/>
    <col min="12" max="16384" width="9.140625" style="12"/>
  </cols>
  <sheetData>
    <row r="2" spans="1:9" s="12" customFormat="1" ht="26.25" x14ac:dyDescent="0.2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</row>
    <row r="3" spans="1:9" s="12" customFormat="1" ht="26.25" x14ac:dyDescent="0.25">
      <c r="A3" s="11" t="s">
        <v>171</v>
      </c>
      <c r="B3" s="11" t="s">
        <v>171</v>
      </c>
      <c r="C3" s="11" t="s">
        <v>171</v>
      </c>
      <c r="D3" s="11" t="s">
        <v>171</v>
      </c>
      <c r="E3" s="11" t="s">
        <v>171</v>
      </c>
      <c r="F3" s="11" t="s">
        <v>171</v>
      </c>
      <c r="G3" s="11" t="s">
        <v>171</v>
      </c>
      <c r="H3" s="11" t="s">
        <v>171</v>
      </c>
      <c r="I3" s="11" t="s">
        <v>171</v>
      </c>
    </row>
    <row r="4" spans="1:9" s="12" customFormat="1" ht="26.25" x14ac:dyDescent="0.2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</row>
    <row r="6" spans="1:9" s="12" customFormat="1" ht="27" thickBot="1" x14ac:dyDescent="0.3">
      <c r="A6" s="13" t="s">
        <v>214</v>
      </c>
      <c r="B6" s="13" t="s">
        <v>214</v>
      </c>
      <c r="C6" s="13" t="s">
        <v>173</v>
      </c>
      <c r="D6" s="13" t="s">
        <v>173</v>
      </c>
      <c r="E6" s="13" t="s">
        <v>173</v>
      </c>
      <c r="G6" s="13" t="s">
        <v>174</v>
      </c>
      <c r="H6" s="13" t="s">
        <v>174</v>
      </c>
      <c r="I6" s="13" t="s">
        <v>174</v>
      </c>
    </row>
    <row r="7" spans="1:9" s="12" customFormat="1" ht="27" thickBot="1" x14ac:dyDescent="0.3">
      <c r="A7" s="13" t="s">
        <v>215</v>
      </c>
      <c r="C7" s="13" t="s">
        <v>216</v>
      </c>
      <c r="E7" s="16" t="s">
        <v>217</v>
      </c>
      <c r="G7" s="13" t="s">
        <v>216</v>
      </c>
      <c r="I7" s="16" t="s">
        <v>217</v>
      </c>
    </row>
    <row r="8" spans="1:9" s="12" customFormat="1" ht="21" x14ac:dyDescent="0.25">
      <c r="A8" s="14" t="s">
        <v>137</v>
      </c>
      <c r="C8" s="12">
        <v>12975</v>
      </c>
      <c r="E8" s="17">
        <f>+C8/$C$121</f>
        <v>2.0372591802552879E-9</v>
      </c>
      <c r="G8" s="12">
        <v>34418</v>
      </c>
      <c r="I8" s="17">
        <f>+G8/$G$121</f>
        <v>2.7867168177586834E-9</v>
      </c>
    </row>
    <row r="9" spans="1:9" s="12" customFormat="1" ht="21" x14ac:dyDescent="0.25">
      <c r="A9" s="14" t="s">
        <v>138</v>
      </c>
      <c r="C9" s="12">
        <v>4348763578</v>
      </c>
      <c r="E9" s="17">
        <f t="shared" ref="E9:E72" si="0">+C9/$C$121</f>
        <v>6.8281761248865762E-4</v>
      </c>
      <c r="G9" s="12">
        <v>12033297326</v>
      </c>
      <c r="I9" s="17">
        <f t="shared" ref="I9:I72" si="1">+G9/$G$121</f>
        <v>9.7429810074538888E-4</v>
      </c>
    </row>
    <row r="10" spans="1:9" s="12" customFormat="1" ht="21" x14ac:dyDescent="0.25">
      <c r="A10" s="14" t="s">
        <v>140</v>
      </c>
      <c r="C10" s="12">
        <v>35148</v>
      </c>
      <c r="E10" s="17">
        <f t="shared" si="0"/>
        <v>5.5187349262129371E-9</v>
      </c>
      <c r="G10" s="12">
        <v>73760</v>
      </c>
      <c r="I10" s="17">
        <f t="shared" si="1"/>
        <v>5.9721143726503721E-9</v>
      </c>
    </row>
    <row r="11" spans="1:9" s="12" customFormat="1" ht="21" x14ac:dyDescent="0.25">
      <c r="A11" s="14" t="s">
        <v>141</v>
      </c>
      <c r="C11" s="12">
        <v>36364</v>
      </c>
      <c r="E11" s="17">
        <f t="shared" si="0"/>
        <v>5.7096641873451474E-9</v>
      </c>
      <c r="G11" s="12">
        <v>36364</v>
      </c>
      <c r="I11" s="17">
        <f t="shared" si="1"/>
        <v>2.9442782951065364E-9</v>
      </c>
    </row>
    <row r="12" spans="1:9" s="12" customFormat="1" ht="21" x14ac:dyDescent="0.25">
      <c r="A12" s="14" t="s">
        <v>142</v>
      </c>
      <c r="C12" s="12">
        <v>20619</v>
      </c>
      <c r="E12" s="17">
        <f t="shared" si="0"/>
        <v>3.2374756869120449E-9</v>
      </c>
      <c r="G12" s="12">
        <v>24471</v>
      </c>
      <c r="I12" s="17">
        <f t="shared" si="1"/>
        <v>1.9813396259914214E-9</v>
      </c>
    </row>
    <row r="13" spans="1:9" s="12" customFormat="1" ht="21" x14ac:dyDescent="0.25">
      <c r="A13" s="14" t="s">
        <v>143</v>
      </c>
      <c r="C13" s="12">
        <v>0</v>
      </c>
      <c r="E13" s="17">
        <f t="shared" si="0"/>
        <v>0</v>
      </c>
      <c r="G13" s="12">
        <v>5943</v>
      </c>
      <c r="I13" s="17">
        <f t="shared" si="1"/>
        <v>4.8118595060549292E-10</v>
      </c>
    </row>
    <row r="14" spans="1:9" s="12" customFormat="1" ht="21" x14ac:dyDescent="0.25">
      <c r="A14" s="14" t="s">
        <v>145</v>
      </c>
      <c r="C14" s="12">
        <v>38315</v>
      </c>
      <c r="E14" s="17">
        <f t="shared" si="0"/>
        <v>6.0159988818097387E-9</v>
      </c>
      <c r="G14" s="12">
        <v>77365</v>
      </c>
      <c r="I14" s="17">
        <f t="shared" si="1"/>
        <v>6.26399984327679E-9</v>
      </c>
    </row>
    <row r="15" spans="1:9" s="12" customFormat="1" ht="21" x14ac:dyDescent="0.25">
      <c r="A15" s="14" t="s">
        <v>146</v>
      </c>
      <c r="C15" s="12">
        <v>41319</v>
      </c>
      <c r="E15" s="17">
        <f t="shared" si="0"/>
        <v>6.487669523619903E-9</v>
      </c>
      <c r="G15" s="12">
        <v>82638</v>
      </c>
      <c r="I15" s="17">
        <f t="shared" si="1"/>
        <v>6.6909380087727958E-9</v>
      </c>
    </row>
    <row r="16" spans="1:9" s="12" customFormat="1" ht="21" x14ac:dyDescent="0.25">
      <c r="A16" s="14" t="s">
        <v>147</v>
      </c>
      <c r="C16" s="12">
        <v>876712342</v>
      </c>
      <c r="E16" s="17">
        <f t="shared" si="0"/>
        <v>1.3765628263449816E-4</v>
      </c>
      <c r="G16" s="12">
        <v>28054794533</v>
      </c>
      <c r="I16" s="17">
        <f t="shared" si="1"/>
        <v>2.2715081568910299E-3</v>
      </c>
    </row>
    <row r="17" spans="1:9" s="12" customFormat="1" ht="21" x14ac:dyDescent="0.25">
      <c r="A17" s="14" t="s">
        <v>147</v>
      </c>
      <c r="C17" s="12">
        <v>701369863</v>
      </c>
      <c r="E17" s="17">
        <f t="shared" si="0"/>
        <v>1.1012502444324806E-4</v>
      </c>
      <c r="G17" s="12">
        <v>22443835615</v>
      </c>
      <c r="I17" s="17">
        <f t="shared" si="1"/>
        <v>1.817206524589802E-3</v>
      </c>
    </row>
    <row r="18" spans="1:9" s="12" customFormat="1" ht="21" x14ac:dyDescent="0.25">
      <c r="A18" s="14" t="s">
        <v>147</v>
      </c>
      <c r="C18" s="12">
        <v>47342465770</v>
      </c>
      <c r="E18" s="17">
        <f t="shared" si="0"/>
        <v>7.4334391526669928E-3</v>
      </c>
      <c r="G18" s="12">
        <v>98980821934</v>
      </c>
      <c r="I18" s="17">
        <f t="shared" si="1"/>
        <v>8.0141647137850942E-3</v>
      </c>
    </row>
    <row r="19" spans="1:9" s="12" customFormat="1" ht="21" x14ac:dyDescent="0.25">
      <c r="A19" s="14" t="s">
        <v>148</v>
      </c>
      <c r="C19" s="12">
        <v>81534246575</v>
      </c>
      <c r="E19" s="17">
        <f t="shared" si="0"/>
        <v>1.2802034091723855E-2</v>
      </c>
      <c r="G19" s="12">
        <v>163068493149</v>
      </c>
      <c r="I19" s="17">
        <f t="shared" si="1"/>
        <v>1.3203141155932505E-2</v>
      </c>
    </row>
    <row r="20" spans="1:9" s="12" customFormat="1" ht="21" x14ac:dyDescent="0.25">
      <c r="A20" s="14" t="s">
        <v>147</v>
      </c>
      <c r="C20" s="12">
        <v>76273972609</v>
      </c>
      <c r="E20" s="17">
        <f t="shared" si="0"/>
        <v>1.1976096409420087E-2</v>
      </c>
      <c r="G20" s="12">
        <v>157433612189</v>
      </c>
      <c r="I20" s="17">
        <f t="shared" si="1"/>
        <v>1.274690263140173E-2</v>
      </c>
    </row>
    <row r="21" spans="1:9" s="12" customFormat="1" ht="21" x14ac:dyDescent="0.25">
      <c r="A21" s="14" t="s">
        <v>149</v>
      </c>
      <c r="C21" s="12">
        <v>804</v>
      </c>
      <c r="E21" s="17">
        <f t="shared" si="0"/>
        <v>1.2623941278807334E-10</v>
      </c>
      <c r="G21" s="12">
        <v>1607</v>
      </c>
      <c r="I21" s="17">
        <f t="shared" si="1"/>
        <v>1.3011371741932142E-10</v>
      </c>
    </row>
    <row r="22" spans="1:9" s="12" customFormat="1" ht="21" x14ac:dyDescent="0.25">
      <c r="A22" s="14" t="s">
        <v>147</v>
      </c>
      <c r="C22" s="12">
        <v>45764383575</v>
      </c>
      <c r="E22" s="17">
        <f t="shared" si="0"/>
        <v>7.1856578471593885E-3</v>
      </c>
      <c r="G22" s="12">
        <v>94684931519</v>
      </c>
      <c r="I22" s="17">
        <f t="shared" si="1"/>
        <v>7.6663400270883418E-3</v>
      </c>
    </row>
    <row r="23" spans="1:9" s="12" customFormat="1" ht="21" x14ac:dyDescent="0.25">
      <c r="A23" s="14" t="s">
        <v>141</v>
      </c>
      <c r="C23" s="12">
        <v>24460273971</v>
      </c>
      <c r="E23" s="17">
        <f t="shared" si="0"/>
        <v>3.8406102272816353E-3</v>
      </c>
      <c r="G23" s="12">
        <v>48731804022</v>
      </c>
      <c r="I23" s="17">
        <f t="shared" si="1"/>
        <v>3.9456603471389289E-3</v>
      </c>
    </row>
    <row r="24" spans="1:9" s="12" customFormat="1" ht="21" x14ac:dyDescent="0.25">
      <c r="A24" s="14" t="s">
        <v>150</v>
      </c>
      <c r="C24" s="12">
        <v>70934794517</v>
      </c>
      <c r="E24" s="17">
        <f t="shared" si="0"/>
        <v>1.1137769659289459E-2</v>
      </c>
      <c r="G24" s="12">
        <v>146761643831</v>
      </c>
      <c r="I24" s="17">
        <f t="shared" si="1"/>
        <v>1.1882827040088258E-2</v>
      </c>
    </row>
    <row r="25" spans="1:9" s="12" customFormat="1" ht="21" x14ac:dyDescent="0.25">
      <c r="A25" s="14" t="s">
        <v>151</v>
      </c>
      <c r="C25" s="12">
        <v>350684935</v>
      </c>
      <c r="E25" s="17">
        <f t="shared" si="0"/>
        <v>5.5062512771173716E-5</v>
      </c>
      <c r="G25" s="12">
        <v>11151942636</v>
      </c>
      <c r="I25" s="17">
        <f t="shared" si="1"/>
        <v>9.0293759353888387E-4</v>
      </c>
    </row>
    <row r="26" spans="1:9" s="12" customFormat="1" ht="21" x14ac:dyDescent="0.25">
      <c r="A26" s="14" t="s">
        <v>141</v>
      </c>
      <c r="C26" s="12">
        <v>27178082191</v>
      </c>
      <c r="E26" s="17">
        <f t="shared" si="0"/>
        <v>4.267344697136609E-3</v>
      </c>
      <c r="G26" s="12">
        <v>54117679512</v>
      </c>
      <c r="I26" s="17">
        <f t="shared" si="1"/>
        <v>4.3817376847627683E-3</v>
      </c>
    </row>
    <row r="27" spans="1:9" s="12" customFormat="1" ht="21" x14ac:dyDescent="0.25">
      <c r="A27" s="14" t="s">
        <v>147</v>
      </c>
      <c r="C27" s="12">
        <v>0</v>
      </c>
      <c r="E27" s="17">
        <f t="shared" si="0"/>
        <v>0</v>
      </c>
      <c r="G27" s="12">
        <v>7671232881</v>
      </c>
      <c r="I27" s="17">
        <f t="shared" si="1"/>
        <v>6.2111551172136959E-4</v>
      </c>
    </row>
    <row r="28" spans="1:9" s="12" customFormat="1" ht="21" x14ac:dyDescent="0.25">
      <c r="A28" s="14" t="s">
        <v>146</v>
      </c>
      <c r="C28" s="12">
        <v>271780821918</v>
      </c>
      <c r="E28" s="17">
        <f t="shared" si="0"/>
        <v>4.2673446972622202E-2</v>
      </c>
      <c r="G28" s="12">
        <v>541885366054</v>
      </c>
      <c r="I28" s="17">
        <f t="shared" si="1"/>
        <v>4.3874747599511946E-2</v>
      </c>
    </row>
    <row r="29" spans="1:9" s="12" customFormat="1" ht="21" x14ac:dyDescent="0.25">
      <c r="A29" s="14" t="s">
        <v>141</v>
      </c>
      <c r="C29" s="12">
        <v>37759831483</v>
      </c>
      <c r="E29" s="17">
        <f t="shared" si="0"/>
        <v>5.928829544018065E-3</v>
      </c>
      <c r="G29" s="12">
        <v>75608926698</v>
      </c>
      <c r="I29" s="17">
        <f t="shared" si="1"/>
        <v>6.1218161311523082E-3</v>
      </c>
    </row>
    <row r="30" spans="1:9" s="12" customFormat="1" ht="21" x14ac:dyDescent="0.25">
      <c r="A30" s="14" t="s">
        <v>147</v>
      </c>
      <c r="C30" s="12">
        <v>613698632</v>
      </c>
      <c r="E30" s="17">
        <f t="shared" si="0"/>
        <v>9.635939668224367E-5</v>
      </c>
      <c r="G30" s="12">
        <v>19638356165</v>
      </c>
      <c r="I30" s="17">
        <f t="shared" si="1"/>
        <v>1.5900557091678897E-3</v>
      </c>
    </row>
    <row r="31" spans="1:9" s="12" customFormat="1" ht="21" x14ac:dyDescent="0.25">
      <c r="A31" s="14" t="s">
        <v>141</v>
      </c>
      <c r="C31" s="12">
        <v>39108396881</v>
      </c>
      <c r="E31" s="17">
        <f t="shared" si="0"/>
        <v>6.1405734544034314E-3</v>
      </c>
      <c r="G31" s="12">
        <v>78212528632</v>
      </c>
      <c r="I31" s="17">
        <f t="shared" si="1"/>
        <v>6.3326215613407804E-3</v>
      </c>
    </row>
    <row r="32" spans="1:9" s="12" customFormat="1" ht="21" x14ac:dyDescent="0.25">
      <c r="A32" s="14" t="s">
        <v>148</v>
      </c>
      <c r="C32" s="12">
        <v>67428270493</v>
      </c>
      <c r="E32" s="17">
        <f t="shared" si="0"/>
        <v>1.0587195612377727E-2</v>
      </c>
      <c r="G32" s="12">
        <v>134751398563</v>
      </c>
      <c r="I32" s="17">
        <f t="shared" si="1"/>
        <v>1.0910395391714086E-2</v>
      </c>
    </row>
    <row r="33" spans="1:9" s="12" customFormat="1" ht="21" x14ac:dyDescent="0.25">
      <c r="A33" s="14" t="s">
        <v>137</v>
      </c>
      <c r="C33" s="12">
        <v>0</v>
      </c>
      <c r="E33" s="17">
        <f t="shared" si="0"/>
        <v>0</v>
      </c>
      <c r="G33" s="12">
        <v>4352054821</v>
      </c>
      <c r="I33" s="17">
        <f t="shared" si="1"/>
        <v>3.5237214136464806E-4</v>
      </c>
    </row>
    <row r="34" spans="1:9" s="12" customFormat="1" ht="21" x14ac:dyDescent="0.25">
      <c r="A34" s="14" t="s">
        <v>147</v>
      </c>
      <c r="C34" s="12">
        <v>40425205481</v>
      </c>
      <c r="E34" s="17">
        <f t="shared" si="0"/>
        <v>6.3473310967147312E-3</v>
      </c>
      <c r="G34" s="12">
        <v>83360204910</v>
      </c>
      <c r="I34" s="17">
        <f t="shared" si="1"/>
        <v>6.7494126606574174E-3</v>
      </c>
    </row>
    <row r="35" spans="1:9" s="12" customFormat="1" ht="21" x14ac:dyDescent="0.25">
      <c r="A35" s="14" t="s">
        <v>146</v>
      </c>
      <c r="C35" s="12">
        <v>99879452055</v>
      </c>
      <c r="E35" s="17">
        <f t="shared" si="0"/>
        <v>1.5682491762459855E-2</v>
      </c>
      <c r="G35" s="12">
        <v>199449924558</v>
      </c>
      <c r="I35" s="17">
        <f t="shared" si="1"/>
        <v>1.6148830817202604E-2</v>
      </c>
    </row>
    <row r="36" spans="1:9" s="12" customFormat="1" ht="21" x14ac:dyDescent="0.25">
      <c r="A36" s="14" t="s">
        <v>152</v>
      </c>
      <c r="C36" s="12">
        <v>10763170178</v>
      </c>
      <c r="E36" s="17">
        <f t="shared" si="0"/>
        <v>1.6899705012547548E-3</v>
      </c>
      <c r="G36" s="12">
        <v>21463145391</v>
      </c>
      <c r="I36" s="17">
        <f t="shared" si="1"/>
        <v>1.7378031327531954E-3</v>
      </c>
    </row>
    <row r="37" spans="1:9" s="12" customFormat="1" ht="21" x14ac:dyDescent="0.25">
      <c r="A37" s="14" t="s">
        <v>152</v>
      </c>
      <c r="C37" s="12">
        <v>16187947494</v>
      </c>
      <c r="E37" s="17">
        <f t="shared" si="0"/>
        <v>2.5417375446352281E-3</v>
      </c>
      <c r="G37" s="12">
        <v>149405175644</v>
      </c>
      <c r="I37" s="17">
        <f t="shared" si="1"/>
        <v>1.209686546653858E-2</v>
      </c>
    </row>
    <row r="38" spans="1:9" s="12" customFormat="1" ht="21" x14ac:dyDescent="0.25">
      <c r="A38" s="14" t="s">
        <v>146</v>
      </c>
      <c r="C38" s="12">
        <v>89687671233</v>
      </c>
      <c r="E38" s="17">
        <f t="shared" si="0"/>
        <v>1.4082237500974749E-2</v>
      </c>
      <c r="G38" s="12">
        <v>178934169287</v>
      </c>
      <c r="I38" s="17">
        <f t="shared" si="1"/>
        <v>1.4487734871978681E-2</v>
      </c>
    </row>
    <row r="39" spans="1:9" s="12" customFormat="1" ht="21" x14ac:dyDescent="0.25">
      <c r="A39" s="14" t="s">
        <v>153</v>
      </c>
      <c r="C39" s="12">
        <v>26712328765</v>
      </c>
      <c r="E39" s="17">
        <f t="shared" si="0"/>
        <v>4.1942147978800502E-3</v>
      </c>
      <c r="G39" s="12">
        <v>191894302571</v>
      </c>
      <c r="I39" s="17">
        <f t="shared" si="1"/>
        <v>1.5537075954636501E-2</v>
      </c>
    </row>
    <row r="40" spans="1:9" s="12" customFormat="1" ht="21" x14ac:dyDescent="0.25">
      <c r="A40" s="14" t="s">
        <v>143</v>
      </c>
      <c r="C40" s="12">
        <v>26712328765</v>
      </c>
      <c r="E40" s="17">
        <f t="shared" si="0"/>
        <v>4.1942147978800502E-3</v>
      </c>
      <c r="G40" s="12">
        <v>191894302571</v>
      </c>
      <c r="I40" s="17">
        <f t="shared" si="1"/>
        <v>1.5537075954636501E-2</v>
      </c>
    </row>
    <row r="41" spans="1:9" s="12" customFormat="1" ht="21" x14ac:dyDescent="0.25">
      <c r="A41" s="14" t="s">
        <v>154</v>
      </c>
      <c r="C41" s="12">
        <v>81932773087</v>
      </c>
      <c r="E41" s="17">
        <f t="shared" si="0"/>
        <v>1.2864608411195695E-2</v>
      </c>
      <c r="G41" s="12">
        <v>164176188350</v>
      </c>
      <c r="I41" s="17">
        <f t="shared" si="1"/>
        <v>1.329282773985886E-2</v>
      </c>
    </row>
    <row r="42" spans="1:9" s="12" customFormat="1" ht="21" x14ac:dyDescent="0.25">
      <c r="A42" s="14" t="s">
        <v>154</v>
      </c>
      <c r="C42" s="12">
        <v>272868846908</v>
      </c>
      <c r="E42" s="17">
        <f t="shared" si="0"/>
        <v>4.2844282340577862E-2</v>
      </c>
      <c r="G42" s="12">
        <v>546960358468</v>
      </c>
      <c r="I42" s="17">
        <f t="shared" si="1"/>
        <v>4.4285653715790976E-2</v>
      </c>
    </row>
    <row r="43" spans="1:9" s="12" customFormat="1" ht="21" x14ac:dyDescent="0.25">
      <c r="A43" s="14" t="s">
        <v>152</v>
      </c>
      <c r="C43" s="12">
        <v>41712217558</v>
      </c>
      <c r="E43" s="17">
        <f t="shared" si="0"/>
        <v>6.5494102619530871E-3</v>
      </c>
      <c r="G43" s="12">
        <v>83642488824</v>
      </c>
      <c r="I43" s="17">
        <f t="shared" si="1"/>
        <v>6.7722682981298608E-3</v>
      </c>
    </row>
    <row r="44" spans="1:9" s="12" customFormat="1" ht="21" x14ac:dyDescent="0.25">
      <c r="A44" s="14" t="s">
        <v>153</v>
      </c>
      <c r="C44" s="12">
        <v>40750977473</v>
      </c>
      <c r="E44" s="17">
        <f t="shared" si="0"/>
        <v>6.3984819237954283E-3</v>
      </c>
      <c r="G44" s="12">
        <v>81860124175</v>
      </c>
      <c r="I44" s="17">
        <f t="shared" si="1"/>
        <v>6.6279558586288187E-3</v>
      </c>
    </row>
    <row r="45" spans="1:9" s="12" customFormat="1" ht="21" x14ac:dyDescent="0.25">
      <c r="A45" s="14" t="s">
        <v>155</v>
      </c>
      <c r="C45" s="12">
        <v>132104</v>
      </c>
      <c r="E45" s="17">
        <f t="shared" si="0"/>
        <v>2.0742203217606516E-8</v>
      </c>
      <c r="G45" s="12">
        <v>229603</v>
      </c>
      <c r="I45" s="17">
        <f t="shared" si="1"/>
        <v>1.8590230155960458E-8</v>
      </c>
    </row>
    <row r="46" spans="1:9" s="12" customFormat="1" ht="21" x14ac:dyDescent="0.25">
      <c r="A46" s="14" t="s">
        <v>156</v>
      </c>
      <c r="C46" s="12">
        <v>40877963100</v>
      </c>
      <c r="E46" s="17">
        <f t="shared" si="0"/>
        <v>6.4184204697966792E-3</v>
      </c>
      <c r="G46" s="12">
        <v>81778556147</v>
      </c>
      <c r="I46" s="17">
        <f t="shared" si="1"/>
        <v>6.6213515528754626E-3</v>
      </c>
    </row>
    <row r="47" spans="1:9" s="12" customFormat="1" ht="21" x14ac:dyDescent="0.25">
      <c r="A47" s="14" t="s">
        <v>142</v>
      </c>
      <c r="C47" s="12">
        <v>72258630146</v>
      </c>
      <c r="E47" s="17">
        <f t="shared" si="0"/>
        <v>1.1345630644902505E-2</v>
      </c>
      <c r="G47" s="12">
        <v>158684931523</v>
      </c>
      <c r="I47" s="17">
        <f t="shared" si="1"/>
        <v>1.2848218008019907E-2</v>
      </c>
    </row>
    <row r="48" spans="1:9" s="12" customFormat="1" ht="21" x14ac:dyDescent="0.25">
      <c r="A48" s="14" t="s">
        <v>152</v>
      </c>
      <c r="C48" s="12">
        <v>99732459339</v>
      </c>
      <c r="E48" s="17">
        <f t="shared" si="0"/>
        <v>1.5659411819484777E-2</v>
      </c>
      <c r="G48" s="12">
        <v>198742431264</v>
      </c>
      <c r="I48" s="17">
        <f t="shared" si="1"/>
        <v>1.6091547318427508E-2</v>
      </c>
    </row>
    <row r="49" spans="1:9" s="12" customFormat="1" ht="21" x14ac:dyDescent="0.25">
      <c r="A49" s="14" t="s">
        <v>143</v>
      </c>
      <c r="C49" s="12">
        <v>22891606521</v>
      </c>
      <c r="E49" s="17">
        <f t="shared" si="0"/>
        <v>3.5943071703814309E-3</v>
      </c>
      <c r="G49" s="12">
        <v>45603070573</v>
      </c>
      <c r="I49" s="17">
        <f t="shared" si="1"/>
        <v>3.6923366757863683E-3</v>
      </c>
    </row>
    <row r="50" spans="1:9" s="12" customFormat="1" ht="21" x14ac:dyDescent="0.25">
      <c r="A50" s="14" t="s">
        <v>146</v>
      </c>
      <c r="C50" s="12">
        <v>8425205480</v>
      </c>
      <c r="E50" s="17">
        <f t="shared" si="0"/>
        <v>1.3228768562363899E-3</v>
      </c>
      <c r="G50" s="12">
        <v>16786697455</v>
      </c>
      <c r="I50" s="17">
        <f t="shared" si="1"/>
        <v>1.3591659048310591E-3</v>
      </c>
    </row>
    <row r="51" spans="1:9" s="12" customFormat="1" ht="21" x14ac:dyDescent="0.25">
      <c r="A51" s="14" t="s">
        <v>147</v>
      </c>
      <c r="C51" s="12">
        <v>100953424655</v>
      </c>
      <c r="E51" s="17">
        <f t="shared" si="0"/>
        <v>1.5851120705711697E-2</v>
      </c>
      <c r="G51" s="12">
        <v>371187648282</v>
      </c>
      <c r="I51" s="17">
        <f t="shared" si="1"/>
        <v>3.0053892207907041E-2</v>
      </c>
    </row>
    <row r="52" spans="1:9" s="12" customFormat="1" ht="21" x14ac:dyDescent="0.25">
      <c r="A52" s="14" t="s">
        <v>180</v>
      </c>
      <c r="C52" s="12">
        <v>0</v>
      </c>
      <c r="E52" s="17">
        <f t="shared" si="0"/>
        <v>0</v>
      </c>
      <c r="G52" s="12">
        <v>46027397271</v>
      </c>
      <c r="I52" s="17">
        <f t="shared" si="1"/>
        <v>3.7266930691137149E-3</v>
      </c>
    </row>
    <row r="53" spans="1:9" s="12" customFormat="1" ht="21" x14ac:dyDescent="0.25">
      <c r="A53" s="14" t="s">
        <v>137</v>
      </c>
      <c r="C53" s="12">
        <v>51749999997</v>
      </c>
      <c r="E53" s="17">
        <f t="shared" si="0"/>
        <v>8.1254845912986026E-3</v>
      </c>
      <c r="G53" s="12">
        <v>164785658307</v>
      </c>
      <c r="I53" s="17">
        <f t="shared" si="1"/>
        <v>1.3342174598452926E-2</v>
      </c>
    </row>
    <row r="54" spans="1:9" s="12" customFormat="1" ht="21" x14ac:dyDescent="0.25">
      <c r="A54" s="14" t="s">
        <v>181</v>
      </c>
      <c r="C54" s="12">
        <v>0</v>
      </c>
      <c r="E54" s="17">
        <f t="shared" si="0"/>
        <v>0</v>
      </c>
      <c r="G54" s="12">
        <v>24828493161</v>
      </c>
      <c r="I54" s="17">
        <f t="shared" si="1"/>
        <v>2.0102847187914801E-3</v>
      </c>
    </row>
    <row r="55" spans="1:9" s="12" customFormat="1" ht="21" x14ac:dyDescent="0.25">
      <c r="A55" s="14" t="s">
        <v>162</v>
      </c>
      <c r="C55" s="12">
        <v>0</v>
      </c>
      <c r="E55" s="17">
        <f t="shared" si="0"/>
        <v>0</v>
      </c>
      <c r="G55" s="12">
        <v>86026231697</v>
      </c>
      <c r="I55" s="17">
        <f t="shared" si="1"/>
        <v>6.9652724341459421E-3</v>
      </c>
    </row>
    <row r="56" spans="1:9" s="12" customFormat="1" ht="21" x14ac:dyDescent="0.25">
      <c r="A56" s="14" t="s">
        <v>137</v>
      </c>
      <c r="C56" s="12">
        <v>22358219177</v>
      </c>
      <c r="E56" s="17">
        <f t="shared" si="0"/>
        <v>3.5105577859347267E-3</v>
      </c>
      <c r="G56" s="12">
        <v>44585376059</v>
      </c>
      <c r="I56" s="17">
        <f t="shared" si="1"/>
        <v>3.6099371633944643E-3</v>
      </c>
    </row>
    <row r="57" spans="1:9" s="12" customFormat="1" ht="21" x14ac:dyDescent="0.25">
      <c r="A57" s="14" t="s">
        <v>137</v>
      </c>
      <c r="C57" s="12">
        <v>1</v>
      </c>
      <c r="E57" s="17">
        <f t="shared" si="0"/>
        <v>1.5701419501004147E-13</v>
      </c>
      <c r="G57" s="12">
        <v>58906785461</v>
      </c>
      <c r="I57" s="17">
        <f t="shared" si="1"/>
        <v>4.7694964763865247E-3</v>
      </c>
    </row>
    <row r="58" spans="1:9" s="12" customFormat="1" ht="21" x14ac:dyDescent="0.25">
      <c r="A58" s="14" t="s">
        <v>137</v>
      </c>
      <c r="C58" s="12">
        <v>4</v>
      </c>
      <c r="E58" s="17">
        <f t="shared" si="0"/>
        <v>6.2805678004016587E-13</v>
      </c>
      <c r="G58" s="12">
        <v>13843222333</v>
      </c>
      <c r="I58" s="17">
        <f t="shared" si="1"/>
        <v>1.1208420154379599E-3</v>
      </c>
    </row>
    <row r="59" spans="1:9" s="12" customFormat="1" ht="21" x14ac:dyDescent="0.25">
      <c r="A59" s="14" t="s">
        <v>137</v>
      </c>
      <c r="C59" s="12">
        <v>16</v>
      </c>
      <c r="E59" s="17">
        <f t="shared" si="0"/>
        <v>2.5122271201606635E-12</v>
      </c>
      <c r="G59" s="12">
        <v>187164383590</v>
      </c>
      <c r="I59" s="17">
        <f t="shared" si="1"/>
        <v>1.5154109344984902E-2</v>
      </c>
    </row>
    <row r="60" spans="1:9" s="12" customFormat="1" ht="21" x14ac:dyDescent="0.25">
      <c r="A60" s="14" t="s">
        <v>141</v>
      </c>
      <c r="C60" s="12">
        <v>107353433988</v>
      </c>
      <c r="E60" s="17">
        <f t="shared" si="0"/>
        <v>1.6856013019189445E-2</v>
      </c>
      <c r="G60" s="12">
        <v>213908405399</v>
      </c>
      <c r="I60" s="17">
        <f t="shared" si="1"/>
        <v>1.7319488371937232E-2</v>
      </c>
    </row>
    <row r="61" spans="1:9" s="12" customFormat="1" ht="21" x14ac:dyDescent="0.25">
      <c r="A61" s="14" t="s">
        <v>157</v>
      </c>
      <c r="C61" s="12">
        <v>127123287647</v>
      </c>
      <c r="E61" s="17">
        <f t="shared" si="0"/>
        <v>1.9960160676923654E-2</v>
      </c>
      <c r="G61" s="12">
        <v>260384537333</v>
      </c>
      <c r="I61" s="17">
        <f t="shared" si="1"/>
        <v>2.1082514070259309E-2</v>
      </c>
    </row>
    <row r="62" spans="1:9" s="12" customFormat="1" ht="21" x14ac:dyDescent="0.25">
      <c r="A62" s="14" t="s">
        <v>158</v>
      </c>
      <c r="C62" s="12">
        <v>126549935680</v>
      </c>
      <c r="E62" s="17">
        <f t="shared" si="0"/>
        <v>1.9870136279367723E-2</v>
      </c>
      <c r="G62" s="12">
        <v>259864903171</v>
      </c>
      <c r="I62" s="17">
        <f t="shared" si="1"/>
        <v>2.1040440932414944E-2</v>
      </c>
    </row>
    <row r="63" spans="1:9" s="12" customFormat="1" ht="21" x14ac:dyDescent="0.25">
      <c r="A63" s="14" t="s">
        <v>137</v>
      </c>
      <c r="C63" s="12">
        <v>17665753424</v>
      </c>
      <c r="E63" s="17">
        <f t="shared" si="0"/>
        <v>2.7737740531152437E-3</v>
      </c>
      <c r="G63" s="12">
        <v>35203822097</v>
      </c>
      <c r="I63" s="17">
        <f t="shared" si="1"/>
        <v>2.850342352463672E-3</v>
      </c>
    </row>
    <row r="64" spans="1:9" s="12" customFormat="1" ht="21" x14ac:dyDescent="0.25">
      <c r="A64" s="14" t="s">
        <v>137</v>
      </c>
      <c r="C64" s="12">
        <v>12145205479</v>
      </c>
      <c r="E64" s="17">
        <f t="shared" si="0"/>
        <v>1.90696966151673E-3</v>
      </c>
      <c r="G64" s="12">
        <v>24205679483</v>
      </c>
      <c r="I64" s="17">
        <f t="shared" si="1"/>
        <v>1.9598574612282068E-3</v>
      </c>
    </row>
    <row r="65" spans="1:9" s="12" customFormat="1" ht="21" x14ac:dyDescent="0.25">
      <c r="A65" s="14" t="s">
        <v>143</v>
      </c>
      <c r="C65" s="12">
        <v>12724035987</v>
      </c>
      <c r="E65" s="17">
        <f t="shared" si="0"/>
        <v>1.9978542677776033E-3</v>
      </c>
      <c r="G65" s="12">
        <v>25579966101</v>
      </c>
      <c r="I65" s="17">
        <f t="shared" si="1"/>
        <v>2.0711291106791131E-3</v>
      </c>
    </row>
    <row r="66" spans="1:9" s="12" customFormat="1" ht="21" x14ac:dyDescent="0.25">
      <c r="A66" s="14" t="s">
        <v>137</v>
      </c>
      <c r="C66" s="12">
        <v>0</v>
      </c>
      <c r="E66" s="17">
        <f t="shared" si="0"/>
        <v>0</v>
      </c>
      <c r="G66" s="12">
        <v>1228540810</v>
      </c>
      <c r="I66" s="17">
        <f t="shared" si="1"/>
        <v>9.947107143151478E-5</v>
      </c>
    </row>
    <row r="67" spans="1:9" s="12" customFormat="1" ht="21" x14ac:dyDescent="0.25">
      <c r="A67" s="14" t="s">
        <v>143</v>
      </c>
      <c r="C67" s="12">
        <v>7296807912</v>
      </c>
      <c r="E67" s="17">
        <f t="shared" si="0"/>
        <v>1.1457024204455815E-3</v>
      </c>
      <c r="G67" s="12">
        <v>14504656203</v>
      </c>
      <c r="I67" s="17">
        <f t="shared" si="1"/>
        <v>1.1743962280407901E-3</v>
      </c>
    </row>
    <row r="68" spans="1:9" s="12" customFormat="1" ht="21" x14ac:dyDescent="0.25">
      <c r="A68" s="14" t="s">
        <v>137</v>
      </c>
      <c r="C68" s="12">
        <v>0</v>
      </c>
      <c r="E68" s="17">
        <f t="shared" si="0"/>
        <v>0</v>
      </c>
      <c r="G68" s="12">
        <v>3465016366</v>
      </c>
      <c r="I68" s="17">
        <f t="shared" si="1"/>
        <v>2.8055143764719852E-4</v>
      </c>
    </row>
    <row r="69" spans="1:9" s="12" customFormat="1" ht="21" x14ac:dyDescent="0.25">
      <c r="A69" s="14" t="s">
        <v>137</v>
      </c>
      <c r="C69" s="12">
        <v>2760273971</v>
      </c>
      <c r="E69" s="17">
        <f t="shared" si="0"/>
        <v>4.3340219556373556E-4</v>
      </c>
      <c r="G69" s="12">
        <v>5491647005</v>
      </c>
      <c r="I69" s="17">
        <f t="shared" si="1"/>
        <v>4.4464132331999552E-4</v>
      </c>
    </row>
    <row r="70" spans="1:9" s="12" customFormat="1" ht="21" x14ac:dyDescent="0.25">
      <c r="A70" s="14" t="s">
        <v>137</v>
      </c>
      <c r="C70" s="12">
        <v>13249315067</v>
      </c>
      <c r="E70" s="17">
        <f t="shared" si="0"/>
        <v>2.0803305396794188E-3</v>
      </c>
      <c r="G70" s="12">
        <v>26486843294</v>
      </c>
      <c r="I70" s="17">
        <f t="shared" si="1"/>
        <v>2.144556094390395E-3</v>
      </c>
    </row>
    <row r="71" spans="1:9" s="12" customFormat="1" ht="21" x14ac:dyDescent="0.25">
      <c r="A71" s="14" t="s">
        <v>137</v>
      </c>
      <c r="C71" s="12">
        <v>0</v>
      </c>
      <c r="E71" s="17">
        <f t="shared" si="0"/>
        <v>0</v>
      </c>
      <c r="G71" s="12">
        <v>667808247</v>
      </c>
      <c r="I71" s="17">
        <f t="shared" si="1"/>
        <v>5.4070325787461355E-5</v>
      </c>
    </row>
    <row r="72" spans="1:9" s="12" customFormat="1" ht="21" x14ac:dyDescent="0.25">
      <c r="A72" s="14" t="s">
        <v>147</v>
      </c>
      <c r="C72" s="12">
        <v>78816438363</v>
      </c>
      <c r="E72" s="17">
        <f t="shared" si="0"/>
        <v>1.2375299623124995E-2</v>
      </c>
      <c r="G72" s="12">
        <v>163068493157</v>
      </c>
      <c r="I72" s="17">
        <f t="shared" si="1"/>
        <v>1.320314115658024E-2</v>
      </c>
    </row>
    <row r="73" spans="1:9" s="12" customFormat="1" ht="21" x14ac:dyDescent="0.25">
      <c r="A73" s="14" t="s">
        <v>137</v>
      </c>
      <c r="C73" s="12">
        <v>59034246577</v>
      </c>
      <c r="E73" s="17">
        <f t="shared" ref="E73:E120" si="2">+C73/$C$121</f>
        <v>9.2692147043119504E-3</v>
      </c>
      <c r="G73" s="12">
        <v>425046575342</v>
      </c>
      <c r="I73" s="17">
        <f t="shared" ref="I73:I120" si="3">+G73/$G$121</f>
        <v>3.4414679523397197E-2</v>
      </c>
    </row>
    <row r="74" spans="1:9" s="12" customFormat="1" ht="21" x14ac:dyDescent="0.25">
      <c r="A74" s="14" t="s">
        <v>145</v>
      </c>
      <c r="C74" s="12">
        <v>574561643825</v>
      </c>
      <c r="E74" s="17">
        <f t="shared" si="2"/>
        <v>9.0214333988828541E-2</v>
      </c>
      <c r="G74" s="12">
        <v>1149123287650</v>
      </c>
      <c r="I74" s="17">
        <f t="shared" si="3"/>
        <v>9.3040885332454082E-2</v>
      </c>
    </row>
    <row r="75" spans="1:9" s="12" customFormat="1" ht="21" x14ac:dyDescent="0.25">
      <c r="A75" s="14" t="s">
        <v>153</v>
      </c>
      <c r="C75" s="12">
        <v>62818732530</v>
      </c>
      <c r="E75" s="17">
        <f t="shared" si="2"/>
        <v>9.8634327197490556E-3</v>
      </c>
      <c r="G75" s="12">
        <v>125713247296</v>
      </c>
      <c r="I75" s="17">
        <f t="shared" si="3"/>
        <v>1.0178604813028635E-2</v>
      </c>
    </row>
    <row r="76" spans="1:9" s="12" customFormat="1" ht="21" x14ac:dyDescent="0.25">
      <c r="A76" s="14" t="s">
        <v>137</v>
      </c>
      <c r="C76" s="12">
        <v>5520547944</v>
      </c>
      <c r="E76" s="17">
        <f t="shared" si="2"/>
        <v>8.6680439144149943E-4</v>
      </c>
      <c r="G76" s="12">
        <v>11003442295</v>
      </c>
      <c r="I76" s="17">
        <f t="shared" si="3"/>
        <v>8.9091398967731147E-4</v>
      </c>
    </row>
    <row r="77" spans="1:9" s="12" customFormat="1" ht="21" x14ac:dyDescent="0.25">
      <c r="A77" s="14" t="s">
        <v>137</v>
      </c>
      <c r="C77" s="12">
        <v>10213013698</v>
      </c>
      <c r="E77" s="17">
        <f t="shared" si="2"/>
        <v>1.6035881244179967E-3</v>
      </c>
      <c r="G77" s="12">
        <v>20354399625</v>
      </c>
      <c r="I77" s="17">
        <f t="shared" si="3"/>
        <v>1.6480314878949544E-3</v>
      </c>
    </row>
    <row r="78" spans="1:9" s="12" customFormat="1" ht="21" x14ac:dyDescent="0.25">
      <c r="A78" s="14" t="s">
        <v>137</v>
      </c>
      <c r="C78" s="12">
        <v>48082191784</v>
      </c>
      <c r="E78" s="17">
        <f t="shared" si="2"/>
        <v>7.5495866372831894E-3</v>
      </c>
      <c r="G78" s="12">
        <v>324109589042</v>
      </c>
      <c r="I78" s="17">
        <f t="shared" si="3"/>
        <v>2.6242130355633591E-2</v>
      </c>
    </row>
    <row r="79" spans="1:9" s="12" customFormat="1" ht="21" x14ac:dyDescent="0.25">
      <c r="A79" s="14" t="s">
        <v>160</v>
      </c>
      <c r="C79" s="12">
        <v>114231497743</v>
      </c>
      <c r="E79" s="17">
        <f t="shared" si="2"/>
        <v>1.7935966662908514E-2</v>
      </c>
      <c r="G79" s="12">
        <v>229060149120</v>
      </c>
      <c r="I79" s="17">
        <f t="shared" si="3"/>
        <v>1.8546277233744433E-2</v>
      </c>
    </row>
    <row r="80" spans="1:9" s="12" customFormat="1" ht="21" x14ac:dyDescent="0.25">
      <c r="A80" s="14" t="s">
        <v>161</v>
      </c>
      <c r="C80" s="12">
        <v>169836712333</v>
      </c>
      <c r="E80" s="17">
        <f t="shared" si="2"/>
        <v>2.6666774670117976E-2</v>
      </c>
      <c r="G80" s="12">
        <v>351386301373</v>
      </c>
      <c r="I80" s="17">
        <f t="shared" si="3"/>
        <v>2.8450639652686394E-2</v>
      </c>
    </row>
    <row r="81" spans="1:9" s="12" customFormat="1" ht="21" x14ac:dyDescent="0.25">
      <c r="A81" s="14" t="s">
        <v>147</v>
      </c>
      <c r="C81" s="12">
        <v>121784109600</v>
      </c>
      <c r="E81" s="17">
        <f t="shared" si="2"/>
        <v>1.9121833933858662E-2</v>
      </c>
      <c r="G81" s="12">
        <v>251967123297</v>
      </c>
      <c r="I81" s="17">
        <f t="shared" si="3"/>
        <v>2.0400982625777955E-2</v>
      </c>
    </row>
    <row r="82" spans="1:9" s="12" customFormat="1" ht="21" x14ac:dyDescent="0.25">
      <c r="A82" s="14" t="s">
        <v>162</v>
      </c>
      <c r="C82" s="12">
        <v>5796575341</v>
      </c>
      <c r="E82" s="17">
        <f t="shared" si="2"/>
        <v>9.1014461098217164E-4</v>
      </c>
      <c r="G82" s="12">
        <v>11552710660</v>
      </c>
      <c r="I82" s="17">
        <f t="shared" si="3"/>
        <v>9.3538651539665349E-4</v>
      </c>
    </row>
    <row r="83" spans="1:9" s="12" customFormat="1" ht="21" x14ac:dyDescent="0.25">
      <c r="A83" s="14" t="s">
        <v>162</v>
      </c>
      <c r="C83" s="12">
        <v>7728767122</v>
      </c>
      <c r="E83" s="17">
        <f t="shared" si="2"/>
        <v>1.2135261480809049E-3</v>
      </c>
      <c r="G83" s="12">
        <v>15405188146</v>
      </c>
      <c r="I83" s="17">
        <f t="shared" si="3"/>
        <v>1.2473094568886895E-3</v>
      </c>
    </row>
    <row r="84" spans="1:9" s="12" customFormat="1" ht="21" x14ac:dyDescent="0.25">
      <c r="A84" s="14" t="s">
        <v>137</v>
      </c>
      <c r="C84" s="12">
        <v>3036301369</v>
      </c>
      <c r="E84" s="17">
        <f t="shared" si="2"/>
        <v>4.7674241526142187E-4</v>
      </c>
      <c r="G84" s="12">
        <v>6052826671</v>
      </c>
      <c r="I84" s="17">
        <f t="shared" si="3"/>
        <v>4.9007826948265464E-4</v>
      </c>
    </row>
    <row r="85" spans="1:9" s="12" customFormat="1" ht="21" x14ac:dyDescent="0.25">
      <c r="A85" s="14" t="s">
        <v>143</v>
      </c>
      <c r="C85" s="12">
        <v>6744544093</v>
      </c>
      <c r="E85" s="17">
        <f t="shared" si="2"/>
        <v>1.0589891614721251E-3</v>
      </c>
      <c r="G85" s="12">
        <v>13444448704</v>
      </c>
      <c r="I85" s="17">
        <f t="shared" si="3"/>
        <v>1.0885545734479266E-3</v>
      </c>
    </row>
    <row r="86" spans="1:9" s="12" customFormat="1" ht="21" x14ac:dyDescent="0.25">
      <c r="A86" s="14" t="s">
        <v>163</v>
      </c>
      <c r="C86" s="12">
        <v>17393972602</v>
      </c>
      <c r="E86" s="17">
        <f t="shared" si="2"/>
        <v>2.7311006061297464E-3</v>
      </c>
      <c r="G86" s="12">
        <v>34666755035</v>
      </c>
      <c r="I86" s="17">
        <f t="shared" si="3"/>
        <v>2.8068577277341805E-3</v>
      </c>
    </row>
    <row r="87" spans="1:9" s="12" customFormat="1" ht="21" x14ac:dyDescent="0.25">
      <c r="A87" s="14" t="s">
        <v>137</v>
      </c>
      <c r="C87" s="12">
        <v>7728767122</v>
      </c>
      <c r="E87" s="17">
        <f t="shared" si="2"/>
        <v>1.2135261480809049E-3</v>
      </c>
      <c r="G87" s="12">
        <v>15398193208</v>
      </c>
      <c r="I87" s="17">
        <f t="shared" si="3"/>
        <v>1.246743098838722E-3</v>
      </c>
    </row>
    <row r="88" spans="1:9" s="12" customFormat="1" ht="21" x14ac:dyDescent="0.25">
      <c r="A88" s="14" t="s">
        <v>164</v>
      </c>
      <c r="C88" s="12">
        <v>17221072289</v>
      </c>
      <c r="E88" s="17">
        <f t="shared" si="2"/>
        <v>2.7039528026670673E-3</v>
      </c>
      <c r="G88" s="12">
        <v>34386661488</v>
      </c>
      <c r="I88" s="17">
        <f t="shared" si="3"/>
        <v>2.7841794373637176E-3</v>
      </c>
    </row>
    <row r="89" spans="1:9" s="12" customFormat="1" ht="21" x14ac:dyDescent="0.25">
      <c r="A89" s="14" t="s">
        <v>137</v>
      </c>
      <c r="C89" s="12">
        <v>2760273971</v>
      </c>
      <c r="E89" s="17">
        <f t="shared" si="2"/>
        <v>4.3340219556373556E-4</v>
      </c>
      <c r="G89" s="12">
        <v>5491496438</v>
      </c>
      <c r="I89" s="17">
        <f t="shared" si="3"/>
        <v>4.4462913238527824E-4</v>
      </c>
    </row>
    <row r="90" spans="1:9" s="12" customFormat="1" ht="21" x14ac:dyDescent="0.25">
      <c r="A90" s="14" t="s">
        <v>156</v>
      </c>
      <c r="C90" s="12">
        <v>15430056034</v>
      </c>
      <c r="E90" s="17">
        <f t="shared" si="2"/>
        <v>2.422737827138343E-3</v>
      </c>
      <c r="G90" s="12">
        <v>30362368325</v>
      </c>
      <c r="I90" s="17">
        <f t="shared" si="3"/>
        <v>2.4583451228502831E-3</v>
      </c>
    </row>
    <row r="91" spans="1:9" s="12" customFormat="1" ht="21" x14ac:dyDescent="0.25">
      <c r="A91" s="14" t="s">
        <v>137</v>
      </c>
      <c r="C91" s="12">
        <v>4968493150</v>
      </c>
      <c r="E91" s="17">
        <f t="shared" si="2"/>
        <v>7.8012395236015523E-4</v>
      </c>
      <c r="G91" s="12">
        <v>9440237605</v>
      </c>
      <c r="I91" s="17">
        <f t="shared" si="3"/>
        <v>7.6434624026647268E-4</v>
      </c>
    </row>
    <row r="92" spans="1:9" s="12" customFormat="1" ht="21" x14ac:dyDescent="0.25">
      <c r="A92" s="14" t="s">
        <v>163</v>
      </c>
      <c r="C92" s="12">
        <v>8153424657</v>
      </c>
      <c r="E92" s="17">
        <f t="shared" si="2"/>
        <v>1.2802034090938785E-3</v>
      </c>
      <c r="G92" s="12">
        <v>15223801072</v>
      </c>
      <c r="I92" s="17">
        <f t="shared" si="3"/>
        <v>1.2326231180648229E-3</v>
      </c>
    </row>
    <row r="93" spans="1:9" s="12" customFormat="1" ht="21" x14ac:dyDescent="0.25">
      <c r="A93" s="14" t="s">
        <v>163</v>
      </c>
      <c r="C93" s="12">
        <v>2989589040</v>
      </c>
      <c r="E93" s="17">
        <f t="shared" si="2"/>
        <v>4.6940791652644266E-4</v>
      </c>
      <c r="G93" s="12">
        <v>5582060394</v>
      </c>
      <c r="I93" s="17">
        <f t="shared" si="3"/>
        <v>4.5196181003267079E-4</v>
      </c>
    </row>
    <row r="94" spans="1:9" s="12" customFormat="1" ht="21" x14ac:dyDescent="0.25">
      <c r="A94" s="14" t="s">
        <v>137</v>
      </c>
      <c r="C94" s="12">
        <v>23738356163</v>
      </c>
      <c r="E94" s="17">
        <f t="shared" si="2"/>
        <v>3.7272588837951016E-3</v>
      </c>
      <c r="G94" s="12">
        <v>41210667081</v>
      </c>
      <c r="I94" s="17">
        <f t="shared" si="3"/>
        <v>3.3366976298935692E-3</v>
      </c>
    </row>
    <row r="95" spans="1:9" s="12" customFormat="1" ht="21" x14ac:dyDescent="0.25">
      <c r="A95" s="14" t="s">
        <v>141</v>
      </c>
      <c r="C95" s="12">
        <v>26830004045</v>
      </c>
      <c r="E95" s="17">
        <f t="shared" si="2"/>
        <v>4.2126914872418313E-3</v>
      </c>
      <c r="G95" s="12">
        <v>45005168075</v>
      </c>
      <c r="I95" s="17">
        <f t="shared" si="3"/>
        <v>3.6439263978342348E-3</v>
      </c>
    </row>
    <row r="96" spans="1:9" s="12" customFormat="1" ht="21" x14ac:dyDescent="0.25">
      <c r="A96" s="14" t="s">
        <v>137</v>
      </c>
      <c r="C96" s="12">
        <v>35883561643</v>
      </c>
      <c r="E96" s="17">
        <f t="shared" si="2"/>
        <v>5.6342285454688461E-3</v>
      </c>
      <c r="G96" s="12">
        <v>58789498200</v>
      </c>
      <c r="I96" s="17">
        <f t="shared" si="3"/>
        <v>4.7600000970868112E-3</v>
      </c>
    </row>
    <row r="97" spans="1:9" s="12" customFormat="1" ht="21" x14ac:dyDescent="0.25">
      <c r="A97" s="14" t="s">
        <v>141</v>
      </c>
      <c r="C97" s="12">
        <v>230064977059</v>
      </c>
      <c r="E97" s="17">
        <f t="shared" si="2"/>
        <v>3.6123467172922544E-2</v>
      </c>
      <c r="G97" s="12">
        <v>348808191025</v>
      </c>
      <c r="I97" s="17">
        <f t="shared" si="3"/>
        <v>2.8241898195750799E-2</v>
      </c>
    </row>
    <row r="98" spans="1:9" s="12" customFormat="1" ht="21" x14ac:dyDescent="0.25">
      <c r="A98" s="14" t="s">
        <v>148</v>
      </c>
      <c r="C98" s="12">
        <v>93355600811</v>
      </c>
      <c r="E98" s="17">
        <f t="shared" si="2"/>
        <v>1.4658154511017939E-2</v>
      </c>
      <c r="G98" s="12">
        <v>138527665719</v>
      </c>
      <c r="I98" s="17">
        <f t="shared" si="3"/>
        <v>1.1216147823347967E-2</v>
      </c>
    </row>
    <row r="99" spans="1:9" s="12" customFormat="1" ht="21" x14ac:dyDescent="0.25">
      <c r="A99" s="14" t="s">
        <v>152</v>
      </c>
      <c r="C99" s="12">
        <v>271673183226</v>
      </c>
      <c r="E99" s="17">
        <f t="shared" si="2"/>
        <v>4.2656546170045891E-2</v>
      </c>
      <c r="G99" s="12">
        <v>394364298232</v>
      </c>
      <c r="I99" s="17">
        <f t="shared" si="3"/>
        <v>3.1930432396034499E-2</v>
      </c>
    </row>
    <row r="100" spans="1:9" s="12" customFormat="1" ht="21" x14ac:dyDescent="0.25">
      <c r="A100" s="14" t="s">
        <v>137</v>
      </c>
      <c r="C100" s="12">
        <v>132493150683</v>
      </c>
      <c r="E100" s="17">
        <f t="shared" si="2"/>
        <v>2.0803305398835372E-2</v>
      </c>
      <c r="G100" s="12">
        <v>182883460230</v>
      </c>
      <c r="I100" s="17">
        <f t="shared" si="3"/>
        <v>1.4807496493487197E-2</v>
      </c>
    </row>
    <row r="101" spans="1:9" s="12" customFormat="1" ht="21" x14ac:dyDescent="0.25">
      <c r="A101" s="14" t="s">
        <v>165</v>
      </c>
      <c r="C101" s="12">
        <v>185336986299</v>
      </c>
      <c r="E101" s="17">
        <f t="shared" si="2"/>
        <v>2.9100537709324571E-2</v>
      </c>
      <c r="G101" s="12">
        <v>239914829214</v>
      </c>
      <c r="I101" s="17">
        <f t="shared" si="3"/>
        <v>1.9425146417582549E-2</v>
      </c>
    </row>
    <row r="102" spans="1:9" s="12" customFormat="1" ht="21" x14ac:dyDescent="0.25">
      <c r="A102" s="14" t="s">
        <v>137</v>
      </c>
      <c r="C102" s="12">
        <v>151815068491</v>
      </c>
      <c r="E102" s="17">
        <f t="shared" si="2"/>
        <v>2.3837120769508675E-2</v>
      </c>
      <c r="G102" s="12">
        <v>175726512537</v>
      </c>
      <c r="I102" s="17">
        <f t="shared" si="3"/>
        <v>1.4228021030069732E-2</v>
      </c>
    </row>
    <row r="103" spans="1:9" s="12" customFormat="1" ht="21" x14ac:dyDescent="0.25">
      <c r="A103" s="14" t="s">
        <v>167</v>
      </c>
      <c r="C103" s="12">
        <v>170389314883</v>
      </c>
      <c r="E103" s="17">
        <f t="shared" si="2"/>
        <v>2.6753541114666723E-2</v>
      </c>
      <c r="G103" s="12">
        <v>181364049431</v>
      </c>
      <c r="I103" s="17">
        <f t="shared" si="3"/>
        <v>1.468447459719289E-2</v>
      </c>
    </row>
    <row r="104" spans="1:9" s="12" customFormat="1" ht="21" x14ac:dyDescent="0.25">
      <c r="A104" s="14" t="s">
        <v>168</v>
      </c>
      <c r="C104" s="12">
        <v>161658117248</v>
      </c>
      <c r="E104" s="17">
        <f t="shared" si="2"/>
        <v>2.5382619146533621E-2</v>
      </c>
      <c r="G104" s="12">
        <v>171909051577</v>
      </c>
      <c r="I104" s="17">
        <f t="shared" si="3"/>
        <v>1.3918933266156397E-2</v>
      </c>
    </row>
    <row r="105" spans="1:9" s="12" customFormat="1" ht="21" x14ac:dyDescent="0.25">
      <c r="A105" s="14" t="s">
        <v>157</v>
      </c>
      <c r="C105" s="12">
        <v>174965331212</v>
      </c>
      <c r="E105" s="17">
        <f t="shared" si="2"/>
        <v>2.7472040634917462E-2</v>
      </c>
      <c r="G105" s="12">
        <v>186234805864</v>
      </c>
      <c r="I105" s="17">
        <f t="shared" si="3"/>
        <v>1.5078844370772046E-2</v>
      </c>
    </row>
    <row r="106" spans="1:9" s="12" customFormat="1" ht="21" x14ac:dyDescent="0.25">
      <c r="A106" s="14" t="s">
        <v>137</v>
      </c>
      <c r="C106" s="12">
        <v>92111133899</v>
      </c>
      <c r="E106" s="17">
        <f t="shared" si="2"/>
        <v>1.4462755540613628E-2</v>
      </c>
      <c r="G106" s="12">
        <v>92111133899</v>
      </c>
      <c r="I106" s="17">
        <f t="shared" si="3"/>
        <v>7.4579477581255531E-3</v>
      </c>
    </row>
    <row r="107" spans="1:9" s="12" customFormat="1" ht="21" x14ac:dyDescent="0.25">
      <c r="A107" s="14" t="s">
        <v>137</v>
      </c>
      <c r="C107" s="12">
        <v>133324217132</v>
      </c>
      <c r="E107" s="17">
        <f t="shared" si="2"/>
        <v>2.093379462832496E-2</v>
      </c>
      <c r="G107" s="12">
        <v>133324217132</v>
      </c>
      <c r="I107" s="17">
        <f t="shared" si="3"/>
        <v>1.079484101621985E-2</v>
      </c>
    </row>
    <row r="108" spans="1:9" s="12" customFormat="1" ht="21" x14ac:dyDescent="0.25">
      <c r="A108" s="14" t="s">
        <v>163</v>
      </c>
      <c r="C108" s="12">
        <v>132064325545</v>
      </c>
      <c r="E108" s="17">
        <f t="shared" si="2"/>
        <v>2.0735973764992231E-2</v>
      </c>
      <c r="G108" s="12">
        <v>132064325545</v>
      </c>
      <c r="I108" s="17">
        <f t="shared" si="3"/>
        <v>1.0692831571335035E-2</v>
      </c>
    </row>
    <row r="109" spans="1:9" s="12" customFormat="1" ht="21" x14ac:dyDescent="0.25">
      <c r="A109" s="14" t="s">
        <v>137</v>
      </c>
      <c r="C109" s="12">
        <v>194161575016</v>
      </c>
      <c r="E109" s="17">
        <f t="shared" si="2"/>
        <v>3.0486123403019018E-2</v>
      </c>
      <c r="G109" s="12">
        <v>194161575016</v>
      </c>
      <c r="I109" s="17">
        <f t="shared" si="3"/>
        <v>1.5720649847742501E-2</v>
      </c>
    </row>
    <row r="110" spans="1:9" s="12" customFormat="1" ht="21" x14ac:dyDescent="0.25">
      <c r="A110" s="14" t="s">
        <v>147</v>
      </c>
      <c r="C110" s="12">
        <v>57360130357</v>
      </c>
      <c r="E110" s="17">
        <f t="shared" si="2"/>
        <v>9.0063546936753978E-3</v>
      </c>
      <c r="G110" s="12">
        <v>57360130357</v>
      </c>
      <c r="I110" s="17">
        <f t="shared" si="3"/>
        <v>4.6442686947144604E-3</v>
      </c>
    </row>
    <row r="111" spans="1:9" s="12" customFormat="1" ht="21" x14ac:dyDescent="0.25">
      <c r="A111" s="14" t="s">
        <v>163</v>
      </c>
      <c r="C111" s="12">
        <v>98469553884</v>
      </c>
      <c r="E111" s="17">
        <f t="shared" si="2"/>
        <v>1.5461117736094161E-2</v>
      </c>
      <c r="G111" s="12">
        <v>98469553884</v>
      </c>
      <c r="I111" s="17">
        <f t="shared" si="3"/>
        <v>7.9727689536212946E-3</v>
      </c>
    </row>
    <row r="112" spans="1:9" s="12" customFormat="1" ht="21" x14ac:dyDescent="0.25">
      <c r="A112" s="14" t="s">
        <v>137</v>
      </c>
      <c r="C112" s="12">
        <v>44948676383</v>
      </c>
      <c r="E112" s="17">
        <f t="shared" si="2"/>
        <v>7.0575802390436069E-3</v>
      </c>
      <c r="G112" s="12">
        <v>44948676383</v>
      </c>
      <c r="I112" s="17">
        <f t="shared" si="3"/>
        <v>3.6393524438520152E-3</v>
      </c>
    </row>
    <row r="113" spans="1:9" s="12" customFormat="1" ht="21" x14ac:dyDescent="0.25">
      <c r="A113" s="14" t="s">
        <v>137</v>
      </c>
      <c r="C113" s="12">
        <v>78942041691</v>
      </c>
      <c r="E113" s="17">
        <f t="shared" si="2"/>
        <v>1.2395021128561497E-2</v>
      </c>
      <c r="G113" s="12">
        <v>78942041691</v>
      </c>
      <c r="I113" s="17">
        <f t="shared" si="3"/>
        <v>6.3916879309813719E-3</v>
      </c>
    </row>
    <row r="114" spans="1:9" s="12" customFormat="1" ht="21" x14ac:dyDescent="0.25">
      <c r="A114" s="14" t="s">
        <v>137</v>
      </c>
      <c r="C114" s="12">
        <v>31493943464</v>
      </c>
      <c r="E114" s="17">
        <f t="shared" si="2"/>
        <v>4.9449961806917169E-3</v>
      </c>
      <c r="G114" s="12">
        <v>31493943464</v>
      </c>
      <c r="I114" s="17">
        <f t="shared" si="3"/>
        <v>2.549965189978208E-3</v>
      </c>
    </row>
    <row r="115" spans="1:9" s="12" customFormat="1" ht="21" x14ac:dyDescent="0.25">
      <c r="A115" s="14" t="s">
        <v>170</v>
      </c>
      <c r="C115" s="12">
        <v>13922010950</v>
      </c>
      <c r="E115" s="17">
        <f t="shared" si="2"/>
        <v>2.1859533422352328E-3</v>
      </c>
      <c r="G115" s="12">
        <v>13922010950</v>
      </c>
      <c r="I115" s="17">
        <f t="shared" si="3"/>
        <v>1.1272212810560041E-3</v>
      </c>
    </row>
    <row r="116" spans="1:9" s="12" customFormat="1" ht="21" x14ac:dyDescent="0.25">
      <c r="A116" s="14" t="s">
        <v>170</v>
      </c>
      <c r="C116" s="12">
        <v>17859826118</v>
      </c>
      <c r="E116" s="17">
        <f t="shared" si="2"/>
        <v>2.804246220937084E-3</v>
      </c>
      <c r="G116" s="12">
        <v>17859826118</v>
      </c>
      <c r="I116" s="17">
        <f t="shared" si="3"/>
        <v>1.4460537452866634E-3</v>
      </c>
    </row>
    <row r="117" spans="1:9" s="12" customFormat="1" ht="21" x14ac:dyDescent="0.25">
      <c r="A117" s="14" t="s">
        <v>157</v>
      </c>
      <c r="C117" s="12">
        <v>12569798651</v>
      </c>
      <c r="E117" s="17">
        <f t="shared" si="2"/>
        <v>1.97363681662507E-3</v>
      </c>
      <c r="G117" s="12">
        <v>12569798651</v>
      </c>
      <c r="I117" s="17">
        <f t="shared" si="3"/>
        <v>1.0177369195357696E-3</v>
      </c>
    </row>
    <row r="118" spans="1:9" s="12" customFormat="1" ht="21" x14ac:dyDescent="0.25">
      <c r="A118" s="14" t="s">
        <v>141</v>
      </c>
      <c r="C118" s="12">
        <v>1048920258</v>
      </c>
      <c r="E118" s="17">
        <f t="shared" si="2"/>
        <v>1.6469536993959501E-4</v>
      </c>
      <c r="G118" s="12">
        <v>1048920258</v>
      </c>
      <c r="I118" s="17">
        <f t="shared" si="3"/>
        <v>8.4927762317867897E-5</v>
      </c>
    </row>
    <row r="119" spans="1:9" s="12" customFormat="1" ht="21" x14ac:dyDescent="0.25">
      <c r="A119" s="14" t="s">
        <v>141</v>
      </c>
      <c r="C119" s="12">
        <v>64028961512</v>
      </c>
      <c r="E119" s="17">
        <f t="shared" si="2"/>
        <v>1.0053455849135607E-2</v>
      </c>
      <c r="G119" s="12">
        <v>64028961512</v>
      </c>
      <c r="I119" s="17">
        <f t="shared" si="3"/>
        <v>5.1842229028157905E-3</v>
      </c>
    </row>
    <row r="120" spans="1:9" s="12" customFormat="1" ht="21.75" thickBot="1" x14ac:dyDescent="0.3">
      <c r="A120" s="14" t="s">
        <v>146</v>
      </c>
      <c r="C120" s="12">
        <v>3285616438</v>
      </c>
      <c r="E120" s="17">
        <f t="shared" si="2"/>
        <v>5.1588842012432979E-4</v>
      </c>
      <c r="G120" s="12">
        <v>3285616438</v>
      </c>
      <c r="I120" s="17">
        <f t="shared" si="3"/>
        <v>2.6602599176242026E-4</v>
      </c>
    </row>
    <row r="121" spans="1:9" s="14" customFormat="1" ht="21.75" thickBot="1" x14ac:dyDescent="0.3">
      <c r="A121" s="14" t="s">
        <v>30</v>
      </c>
      <c r="C121" s="15">
        <f>SUM(C8:C120)</f>
        <v>6368850917817</v>
      </c>
      <c r="E121" s="18">
        <f>SUM(E8:E120)</f>
        <v>1.0000000000000002</v>
      </c>
      <c r="G121" s="15">
        <f>SUM(G8:G120)</f>
        <v>12350734664056</v>
      </c>
      <c r="I121" s="18">
        <f>SUM(I8:I120)</f>
        <v>1.0000000000000002</v>
      </c>
    </row>
    <row r="122" spans="1:9" s="12" customFormat="1" ht="19.5" thickTop="1" x14ac:dyDescent="0.25">
      <c r="E122" s="17"/>
      <c r="I122" s="17"/>
    </row>
  </sheetData>
  <mergeCells count="11">
    <mergeCell ref="G7"/>
    <mergeCell ref="I7"/>
    <mergeCell ref="G6:I6"/>
    <mergeCell ref="A2:I2"/>
    <mergeCell ref="A3:I3"/>
    <mergeCell ref="A4:I4"/>
    <mergeCell ref="A7"/>
    <mergeCell ref="A6:B6"/>
    <mergeCell ref="C7"/>
    <mergeCell ref="E7"/>
    <mergeCell ref="C6:E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8"/>
  <sheetViews>
    <sheetView rightToLeft="1" zoomScale="115" zoomScaleNormal="115" workbookViewId="0">
      <selection activeCell="G13" sqref="G13"/>
    </sheetView>
  </sheetViews>
  <sheetFormatPr defaultRowHeight="18.75" x14ac:dyDescent="0.25"/>
  <cols>
    <col min="1" max="1" width="40.28515625" style="12" bestFit="1" customWidth="1"/>
    <col min="2" max="2" width="1" style="12" customWidth="1"/>
    <col min="3" max="3" width="18" style="12" customWidth="1"/>
    <col min="4" max="4" width="1" style="12" customWidth="1"/>
    <col min="5" max="5" width="24" style="12" customWidth="1"/>
    <col min="6" max="6" width="1" style="12" customWidth="1"/>
    <col min="7" max="7" width="23" style="12" customWidth="1"/>
    <col min="8" max="8" width="1" style="12" customWidth="1"/>
    <col min="9" max="9" width="28" style="12" customWidth="1"/>
    <col min="10" max="10" width="1" style="12" customWidth="1"/>
    <col min="11" max="11" width="19" style="12" customWidth="1"/>
    <col min="12" max="12" width="1" style="12" customWidth="1"/>
    <col min="13" max="13" width="24" style="12" customWidth="1"/>
    <col min="14" max="14" width="1" style="12" customWidth="1"/>
    <col min="15" max="15" width="23" style="12" customWidth="1"/>
    <col min="16" max="16" width="1" style="12" customWidth="1"/>
    <col min="17" max="17" width="28" style="12" customWidth="1"/>
    <col min="18" max="18" width="1" style="12" customWidth="1"/>
    <col min="19" max="19" width="9.140625" style="12" customWidth="1"/>
    <col min="20" max="16384" width="9.140625" style="12"/>
  </cols>
  <sheetData>
    <row r="2" spans="1:17" s="12" customFormat="1" ht="26.25" x14ac:dyDescent="0.2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</row>
    <row r="3" spans="1:17" s="12" customFormat="1" ht="26.25" x14ac:dyDescent="0.25">
      <c r="A3" s="11" t="s">
        <v>171</v>
      </c>
      <c r="B3" s="11" t="s">
        <v>171</v>
      </c>
      <c r="C3" s="11" t="s">
        <v>171</v>
      </c>
      <c r="D3" s="11" t="s">
        <v>171</v>
      </c>
      <c r="E3" s="11" t="s">
        <v>171</v>
      </c>
      <c r="F3" s="11" t="s">
        <v>171</v>
      </c>
      <c r="G3" s="11" t="s">
        <v>171</v>
      </c>
      <c r="H3" s="11" t="s">
        <v>171</v>
      </c>
      <c r="I3" s="11" t="s">
        <v>171</v>
      </c>
      <c r="J3" s="11" t="s">
        <v>171</v>
      </c>
      <c r="K3" s="11" t="s">
        <v>171</v>
      </c>
      <c r="L3" s="11" t="s">
        <v>171</v>
      </c>
      <c r="M3" s="11" t="s">
        <v>171</v>
      </c>
      <c r="N3" s="11" t="s">
        <v>171</v>
      </c>
      <c r="O3" s="11" t="s">
        <v>171</v>
      </c>
      <c r="P3" s="11" t="s">
        <v>171</v>
      </c>
      <c r="Q3" s="11" t="s">
        <v>171</v>
      </c>
    </row>
    <row r="4" spans="1:17" s="12" customFormat="1" ht="26.25" x14ac:dyDescent="0.2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</row>
    <row r="6" spans="1:17" s="12" customFormat="1" ht="26.25" x14ac:dyDescent="0.25">
      <c r="A6" s="13" t="s">
        <v>3</v>
      </c>
      <c r="C6" s="13" t="s">
        <v>173</v>
      </c>
      <c r="D6" s="13" t="s">
        <v>173</v>
      </c>
      <c r="E6" s="13" t="s">
        <v>173</v>
      </c>
      <c r="F6" s="13" t="s">
        <v>173</v>
      </c>
      <c r="G6" s="13" t="s">
        <v>173</v>
      </c>
      <c r="H6" s="13" t="s">
        <v>173</v>
      </c>
      <c r="I6" s="13" t="s">
        <v>173</v>
      </c>
      <c r="K6" s="13" t="s">
        <v>174</v>
      </c>
      <c r="L6" s="13" t="s">
        <v>174</v>
      </c>
      <c r="M6" s="13" t="s">
        <v>174</v>
      </c>
      <c r="N6" s="13" t="s">
        <v>174</v>
      </c>
      <c r="O6" s="13" t="s">
        <v>174</v>
      </c>
      <c r="P6" s="13" t="s">
        <v>174</v>
      </c>
      <c r="Q6" s="13" t="s">
        <v>174</v>
      </c>
    </row>
    <row r="7" spans="1:17" s="12" customFormat="1" ht="26.25" x14ac:dyDescent="0.25">
      <c r="A7" s="13" t="s">
        <v>3</v>
      </c>
      <c r="C7" s="13" t="s">
        <v>7</v>
      </c>
      <c r="E7" s="13" t="s">
        <v>189</v>
      </c>
      <c r="G7" s="13" t="s">
        <v>190</v>
      </c>
      <c r="I7" s="13" t="s">
        <v>192</v>
      </c>
      <c r="K7" s="13" t="s">
        <v>7</v>
      </c>
      <c r="M7" s="13" t="s">
        <v>189</v>
      </c>
      <c r="O7" s="13" t="s">
        <v>190</v>
      </c>
      <c r="Q7" s="13" t="s">
        <v>192</v>
      </c>
    </row>
    <row r="8" spans="1:17" s="12" customFormat="1" ht="21" x14ac:dyDescent="0.25">
      <c r="A8" s="14" t="s">
        <v>15</v>
      </c>
      <c r="C8" s="12">
        <v>4000000</v>
      </c>
      <c r="E8" s="12">
        <v>29418433706</v>
      </c>
      <c r="G8" s="12">
        <v>24381520705</v>
      </c>
      <c r="I8" s="12">
        <f>+E8-G8</f>
        <v>5036913001</v>
      </c>
      <c r="K8" s="12">
        <v>4000000</v>
      </c>
      <c r="M8" s="12">
        <v>29418433706</v>
      </c>
      <c r="O8" s="12">
        <v>24381520705</v>
      </c>
      <c r="Q8" s="12">
        <f t="shared" ref="Q8:Q17" si="0">+M8-O8</f>
        <v>5036913001</v>
      </c>
    </row>
    <row r="9" spans="1:17" s="12" customFormat="1" ht="21" x14ac:dyDescent="0.25">
      <c r="A9" s="14" t="s">
        <v>29</v>
      </c>
      <c r="C9" s="12">
        <v>67878</v>
      </c>
      <c r="E9" s="12">
        <v>59873906634</v>
      </c>
      <c r="G9" s="12">
        <v>59873906634</v>
      </c>
      <c r="I9" s="12">
        <f t="shared" ref="I9:I17" si="1">+E9-G9</f>
        <v>0</v>
      </c>
      <c r="K9" s="12">
        <v>151082</v>
      </c>
      <c r="M9" s="12">
        <v>134272471889</v>
      </c>
      <c r="O9" s="12">
        <v>134272471889</v>
      </c>
      <c r="Q9" s="12">
        <f t="shared" si="0"/>
        <v>0</v>
      </c>
    </row>
    <row r="10" spans="1:17" s="12" customFormat="1" ht="21" x14ac:dyDescent="0.25">
      <c r="A10" s="14" t="s">
        <v>21</v>
      </c>
      <c r="C10" s="12">
        <v>95203051</v>
      </c>
      <c r="E10" s="12">
        <v>2101892959978</v>
      </c>
      <c r="G10" s="12">
        <v>2027057649709</v>
      </c>
      <c r="I10" s="12">
        <f t="shared" si="1"/>
        <v>74835310269</v>
      </c>
      <c r="K10" s="12">
        <v>164496851</v>
      </c>
      <c r="M10" s="12">
        <v>3601826554778</v>
      </c>
      <c r="O10" s="12">
        <v>3502475098069</v>
      </c>
      <c r="Q10" s="12">
        <f>+M10-O10</f>
        <v>99351456709</v>
      </c>
    </row>
    <row r="11" spans="1:17" s="12" customFormat="1" ht="21" x14ac:dyDescent="0.25">
      <c r="A11" s="14" t="s">
        <v>193</v>
      </c>
      <c r="C11" s="12">
        <v>0</v>
      </c>
      <c r="E11" s="12">
        <v>0</v>
      </c>
      <c r="G11" s="12">
        <v>0</v>
      </c>
      <c r="I11" s="12">
        <f t="shared" si="1"/>
        <v>0</v>
      </c>
      <c r="K11" s="12">
        <v>494909484</v>
      </c>
      <c r="M11" s="12">
        <v>3501913933282</v>
      </c>
      <c r="O11" s="12">
        <v>3484433384313</v>
      </c>
      <c r="Q11" s="12">
        <f>+M11-O11</f>
        <v>17480548969</v>
      </c>
    </row>
    <row r="12" spans="1:17" s="12" customFormat="1" ht="21" x14ac:dyDescent="0.25">
      <c r="A12" s="14" t="s">
        <v>54</v>
      </c>
      <c r="C12" s="12">
        <v>3000000</v>
      </c>
      <c r="E12" s="12">
        <v>3000000000000</v>
      </c>
      <c r="G12" s="12">
        <v>2999313750000</v>
      </c>
      <c r="I12" s="12">
        <f t="shared" si="1"/>
        <v>686250000</v>
      </c>
      <c r="K12" s="12">
        <v>3000000</v>
      </c>
      <c r="M12" s="12">
        <v>3000000000000</v>
      </c>
      <c r="O12" s="12">
        <v>2999313750000</v>
      </c>
      <c r="Q12" s="12">
        <f t="shared" ref="Q12:Q17" si="2">+M12-O12</f>
        <v>686250000</v>
      </c>
    </row>
    <row r="13" spans="1:17" s="12" customFormat="1" ht="21" x14ac:dyDescent="0.25">
      <c r="A13" s="14" t="s">
        <v>43</v>
      </c>
      <c r="C13" s="12">
        <v>4000</v>
      </c>
      <c r="E13" s="12">
        <v>23672777600</v>
      </c>
      <c r="G13" s="12">
        <v>22417316860</v>
      </c>
      <c r="I13" s="12">
        <f t="shared" si="1"/>
        <v>1255460740</v>
      </c>
      <c r="K13" s="12">
        <v>4000</v>
      </c>
      <c r="M13" s="12">
        <v>23672777600</v>
      </c>
      <c r="O13" s="12">
        <v>22417316860</v>
      </c>
      <c r="Q13" s="12">
        <f t="shared" si="2"/>
        <v>1255460740</v>
      </c>
    </row>
    <row r="14" spans="1:17" s="12" customFormat="1" ht="21" x14ac:dyDescent="0.25">
      <c r="A14" s="14" t="s">
        <v>79</v>
      </c>
      <c r="C14" s="12">
        <v>10000000</v>
      </c>
      <c r="E14" s="12">
        <v>10000000000000</v>
      </c>
      <c r="G14" s="12">
        <v>9611270918737</v>
      </c>
      <c r="I14" s="12">
        <f t="shared" si="1"/>
        <v>388729081263</v>
      </c>
      <c r="K14" s="12">
        <v>10000000</v>
      </c>
      <c r="M14" s="12">
        <v>10000000000000</v>
      </c>
      <c r="O14" s="12">
        <v>9611270918737</v>
      </c>
      <c r="Q14" s="12">
        <f t="shared" si="2"/>
        <v>388729081263</v>
      </c>
    </row>
    <row r="15" spans="1:17" s="12" customFormat="1" ht="21" x14ac:dyDescent="0.25">
      <c r="A15" s="14" t="s">
        <v>63</v>
      </c>
      <c r="C15" s="12">
        <v>928124</v>
      </c>
      <c r="E15" s="12">
        <v>928124000000</v>
      </c>
      <c r="G15" s="12">
        <v>769350141768</v>
      </c>
      <c r="I15" s="12">
        <f t="shared" si="1"/>
        <v>158773858232</v>
      </c>
      <c r="K15" s="12">
        <v>928124</v>
      </c>
      <c r="M15" s="12">
        <v>928124000000</v>
      </c>
      <c r="O15" s="12">
        <v>769350141768</v>
      </c>
      <c r="Q15" s="12">
        <f t="shared" si="2"/>
        <v>158773858232</v>
      </c>
    </row>
    <row r="16" spans="1:17" s="12" customFormat="1" ht="21" x14ac:dyDescent="0.25">
      <c r="A16" s="14" t="s">
        <v>179</v>
      </c>
      <c r="C16" s="12">
        <v>0</v>
      </c>
      <c r="E16" s="12">
        <v>0</v>
      </c>
      <c r="G16" s="12">
        <v>0</v>
      </c>
      <c r="I16" s="12">
        <f t="shared" si="1"/>
        <v>0</v>
      </c>
      <c r="K16" s="12">
        <v>10179000</v>
      </c>
      <c r="M16" s="12">
        <v>10179000000000</v>
      </c>
      <c r="O16" s="12">
        <v>9953252906458</v>
      </c>
      <c r="Q16" s="12">
        <f t="shared" si="2"/>
        <v>225747093542</v>
      </c>
    </row>
    <row r="17" spans="1:17" s="12" customFormat="1" ht="21" x14ac:dyDescent="0.25">
      <c r="A17" s="14" t="s">
        <v>194</v>
      </c>
      <c r="C17" s="12">
        <v>0</v>
      </c>
      <c r="E17" s="12">
        <v>0</v>
      </c>
      <c r="G17" s="12">
        <v>0</v>
      </c>
      <c r="I17" s="12">
        <f t="shared" si="1"/>
        <v>0</v>
      </c>
      <c r="K17" s="12">
        <v>741800</v>
      </c>
      <c r="M17" s="12">
        <v>741800000000</v>
      </c>
      <c r="O17" s="12">
        <v>724713725804</v>
      </c>
      <c r="Q17" s="12">
        <f t="shared" si="2"/>
        <v>17086274196</v>
      </c>
    </row>
    <row r="18" spans="1:17" s="12" customFormat="1" ht="21" x14ac:dyDescent="0.25">
      <c r="A18" s="14" t="s">
        <v>30</v>
      </c>
      <c r="C18" s="12" t="s">
        <v>30</v>
      </c>
      <c r="E18" s="15">
        <f>SUM(E8:E17)</f>
        <v>16142982077918</v>
      </c>
      <c r="G18" s="15">
        <f>SUM(G8:G17)</f>
        <v>15513665204413</v>
      </c>
      <c r="H18" s="14"/>
      <c r="I18" s="15">
        <f>SUM(I8:I17)</f>
        <v>629316873505</v>
      </c>
      <c r="K18" s="12" t="s">
        <v>30</v>
      </c>
      <c r="M18" s="15">
        <f>SUM(M8:M17)</f>
        <v>32140028171255</v>
      </c>
      <c r="N18" s="14"/>
      <c r="O18" s="15">
        <f>SUM(O8:O17)</f>
        <v>31225881234603</v>
      </c>
      <c r="P18" s="14"/>
      <c r="Q18" s="15">
        <f>SUM(Q8:Q17)</f>
        <v>914146936652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81"/>
  <sheetViews>
    <sheetView rightToLeft="1" workbookViewId="0">
      <selection activeCell="I80" sqref="I80"/>
    </sheetView>
  </sheetViews>
  <sheetFormatPr defaultRowHeight="18.75" x14ac:dyDescent="0.25"/>
  <cols>
    <col min="1" max="1" width="43.28515625" style="12" bestFit="1" customWidth="1"/>
    <col min="2" max="2" width="1" style="12" customWidth="1"/>
    <col min="3" max="3" width="20" style="12" customWidth="1"/>
    <col min="4" max="4" width="1" style="12" customWidth="1"/>
    <col min="5" max="5" width="24" style="12" customWidth="1"/>
    <col min="6" max="6" width="1" style="12" customWidth="1"/>
    <col min="7" max="7" width="24" style="12" customWidth="1"/>
    <col min="8" max="8" width="1" style="12" customWidth="1"/>
    <col min="9" max="9" width="34" style="12" customWidth="1"/>
    <col min="10" max="10" width="1" style="12" customWidth="1"/>
    <col min="11" max="11" width="20" style="12" customWidth="1"/>
    <col min="12" max="12" width="1" style="12" customWidth="1"/>
    <col min="13" max="13" width="24" style="12" customWidth="1"/>
    <col min="14" max="14" width="1" style="12" customWidth="1"/>
    <col min="15" max="15" width="24" style="12" customWidth="1"/>
    <col min="16" max="16" width="1" style="12" customWidth="1"/>
    <col min="17" max="17" width="34" style="12" customWidth="1"/>
    <col min="18" max="18" width="1" style="12" customWidth="1"/>
    <col min="19" max="19" width="9.140625" style="12" customWidth="1"/>
    <col min="20" max="16384" width="9.140625" style="12"/>
  </cols>
  <sheetData>
    <row r="2" spans="1:17" ht="26.25" x14ac:dyDescent="0.2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</row>
    <row r="3" spans="1:17" ht="26.25" x14ac:dyDescent="0.25">
      <c r="A3" s="11" t="s">
        <v>171</v>
      </c>
      <c r="B3" s="11" t="s">
        <v>171</v>
      </c>
      <c r="C3" s="11" t="s">
        <v>171</v>
      </c>
      <c r="D3" s="11" t="s">
        <v>171</v>
      </c>
      <c r="E3" s="11" t="s">
        <v>171</v>
      </c>
      <c r="F3" s="11" t="s">
        <v>171</v>
      </c>
      <c r="G3" s="11" t="s">
        <v>171</v>
      </c>
      <c r="H3" s="11" t="s">
        <v>171</v>
      </c>
      <c r="I3" s="11" t="s">
        <v>171</v>
      </c>
      <c r="J3" s="11" t="s">
        <v>171</v>
      </c>
      <c r="K3" s="11" t="s">
        <v>171</v>
      </c>
      <c r="L3" s="11" t="s">
        <v>171</v>
      </c>
      <c r="M3" s="11" t="s">
        <v>171</v>
      </c>
      <c r="N3" s="11" t="s">
        <v>171</v>
      </c>
      <c r="O3" s="11" t="s">
        <v>171</v>
      </c>
      <c r="P3" s="11" t="s">
        <v>171</v>
      </c>
      <c r="Q3" s="11" t="s">
        <v>171</v>
      </c>
    </row>
    <row r="4" spans="1:17" ht="26.25" x14ac:dyDescent="0.2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</row>
    <row r="6" spans="1:17" ht="26.25" x14ac:dyDescent="0.25">
      <c r="A6" s="13" t="s">
        <v>3</v>
      </c>
      <c r="C6" s="13" t="s">
        <v>173</v>
      </c>
      <c r="D6" s="13" t="s">
        <v>173</v>
      </c>
      <c r="E6" s="13" t="s">
        <v>173</v>
      </c>
      <c r="F6" s="13" t="s">
        <v>173</v>
      </c>
      <c r="G6" s="13" t="s">
        <v>173</v>
      </c>
      <c r="H6" s="13" t="s">
        <v>173</v>
      </c>
      <c r="I6" s="13" t="s">
        <v>173</v>
      </c>
      <c r="K6" s="13" t="s">
        <v>174</v>
      </c>
      <c r="L6" s="13" t="s">
        <v>174</v>
      </c>
      <c r="M6" s="13" t="s">
        <v>174</v>
      </c>
      <c r="N6" s="13" t="s">
        <v>174</v>
      </c>
      <c r="O6" s="13" t="s">
        <v>174</v>
      </c>
      <c r="P6" s="13" t="s">
        <v>174</v>
      </c>
      <c r="Q6" s="13" t="s">
        <v>174</v>
      </c>
    </row>
    <row r="7" spans="1:17" ht="26.25" x14ac:dyDescent="0.25">
      <c r="A7" s="13" t="s">
        <v>3</v>
      </c>
      <c r="C7" s="13" t="s">
        <v>7</v>
      </c>
      <c r="E7" s="13" t="s">
        <v>189</v>
      </c>
      <c r="G7" s="13" t="s">
        <v>190</v>
      </c>
      <c r="I7" s="13" t="s">
        <v>191</v>
      </c>
      <c r="K7" s="13" t="s">
        <v>7</v>
      </c>
      <c r="M7" s="13" t="s">
        <v>189</v>
      </c>
      <c r="O7" s="13" t="s">
        <v>190</v>
      </c>
      <c r="Q7" s="13" t="s">
        <v>191</v>
      </c>
    </row>
    <row r="8" spans="1:17" ht="21" x14ac:dyDescent="0.25">
      <c r="A8" s="14" t="s">
        <v>15</v>
      </c>
      <c r="C8" s="12">
        <v>7000000</v>
      </c>
      <c r="E8" s="12">
        <v>42667661246</v>
      </c>
      <c r="G8" s="12">
        <v>42667661253</v>
      </c>
      <c r="I8" s="12">
        <f t="shared" ref="I8:I68" si="0">+E8-G8</f>
        <v>-7</v>
      </c>
      <c r="K8" s="12">
        <v>7000000</v>
      </c>
      <c r="M8" s="12">
        <v>42667661246</v>
      </c>
      <c r="O8" s="12">
        <v>42667661253</v>
      </c>
      <c r="Q8" s="12">
        <f t="shared" ref="Q8:Q39" si="1">+M8-O8</f>
        <v>-7</v>
      </c>
    </row>
    <row r="9" spans="1:17" ht="21" x14ac:dyDescent="0.25">
      <c r="A9" s="14" t="s">
        <v>24</v>
      </c>
      <c r="C9" s="12">
        <v>6813985</v>
      </c>
      <c r="E9" s="12">
        <v>990066799188</v>
      </c>
      <c r="G9" s="12">
        <v>981603829818</v>
      </c>
      <c r="I9" s="12">
        <f t="shared" si="0"/>
        <v>8462969370</v>
      </c>
      <c r="K9" s="12">
        <v>6813985</v>
      </c>
      <c r="M9" s="12">
        <v>990066799188</v>
      </c>
      <c r="O9" s="12">
        <v>993889444773</v>
      </c>
      <c r="Q9" s="12">
        <f t="shared" si="1"/>
        <v>-3822645585</v>
      </c>
    </row>
    <row r="10" spans="1:17" ht="21" x14ac:dyDescent="0.25">
      <c r="A10" s="14" t="s">
        <v>20</v>
      </c>
      <c r="C10" s="12">
        <v>4137000</v>
      </c>
      <c r="E10" s="12">
        <v>494677227195</v>
      </c>
      <c r="G10" s="12">
        <v>487816468593</v>
      </c>
      <c r="I10" s="12">
        <f t="shared" si="0"/>
        <v>6860758602</v>
      </c>
      <c r="K10" s="12">
        <v>4137000</v>
      </c>
      <c r="M10" s="12">
        <v>494677227195</v>
      </c>
      <c r="O10" s="12">
        <v>332924510671</v>
      </c>
      <c r="Q10" s="12">
        <f t="shared" si="1"/>
        <v>161752716524</v>
      </c>
    </row>
    <row r="11" spans="1:17" ht="21" x14ac:dyDescent="0.25">
      <c r="A11" s="14" t="s">
        <v>25</v>
      </c>
      <c r="C11" s="12">
        <v>31898944</v>
      </c>
      <c r="E11" s="12">
        <v>979123972200</v>
      </c>
      <c r="G11" s="12">
        <v>985312367336</v>
      </c>
      <c r="I11" s="12">
        <f t="shared" si="0"/>
        <v>-6188395136</v>
      </c>
      <c r="K11" s="12">
        <v>31898944</v>
      </c>
      <c r="M11" s="12">
        <v>979123972200</v>
      </c>
      <c r="O11" s="12">
        <v>993956981160</v>
      </c>
      <c r="Q11" s="12">
        <f t="shared" si="1"/>
        <v>-14833008960</v>
      </c>
    </row>
    <row r="12" spans="1:17" ht="21" x14ac:dyDescent="0.25">
      <c r="A12" s="14" t="s">
        <v>19</v>
      </c>
      <c r="C12" s="12">
        <v>1325774</v>
      </c>
      <c r="E12" s="12">
        <v>26171882864</v>
      </c>
      <c r="G12" s="12">
        <v>28737416119</v>
      </c>
      <c r="I12" s="12">
        <f t="shared" si="0"/>
        <v>-2565533255</v>
      </c>
      <c r="K12" s="12">
        <v>1325774</v>
      </c>
      <c r="M12" s="12">
        <v>26171882864</v>
      </c>
      <c r="O12" s="12">
        <v>24879182577</v>
      </c>
      <c r="Q12" s="12">
        <f t="shared" si="1"/>
        <v>1292700287</v>
      </c>
    </row>
    <row r="13" spans="1:17" ht="21" x14ac:dyDescent="0.25">
      <c r="A13" s="14" t="s">
        <v>27</v>
      </c>
      <c r="C13" s="12">
        <v>10079988</v>
      </c>
      <c r="E13" s="12">
        <v>5243595935416</v>
      </c>
      <c r="G13" s="12">
        <v>4491129090011</v>
      </c>
      <c r="I13" s="12">
        <f t="shared" si="0"/>
        <v>752466845405</v>
      </c>
      <c r="K13" s="12">
        <v>10079988</v>
      </c>
      <c r="M13" s="12">
        <v>5243595935416</v>
      </c>
      <c r="O13" s="12">
        <v>5232124347894</v>
      </c>
      <c r="Q13" s="12">
        <f t="shared" si="1"/>
        <v>11471587522</v>
      </c>
    </row>
    <row r="14" spans="1:17" ht="21" x14ac:dyDescent="0.25">
      <c r="A14" s="14" t="s">
        <v>18</v>
      </c>
      <c r="C14" s="12">
        <v>14495303</v>
      </c>
      <c r="E14" s="12">
        <v>338426638535</v>
      </c>
      <c r="G14" s="12">
        <v>340888449770</v>
      </c>
      <c r="I14" s="12">
        <f t="shared" si="0"/>
        <v>-2461811235</v>
      </c>
      <c r="K14" s="12">
        <v>14495303</v>
      </c>
      <c r="M14" s="12">
        <v>338426638535</v>
      </c>
      <c r="O14" s="12">
        <v>245037105291</v>
      </c>
      <c r="Q14" s="12">
        <f t="shared" si="1"/>
        <v>93389533244</v>
      </c>
    </row>
    <row r="15" spans="1:17" ht="21" x14ac:dyDescent="0.25">
      <c r="A15" s="14" t="s">
        <v>23</v>
      </c>
      <c r="C15" s="12">
        <v>13222441</v>
      </c>
      <c r="E15" s="12">
        <v>987755269883</v>
      </c>
      <c r="G15" s="12">
        <v>991179882102</v>
      </c>
      <c r="I15" s="12">
        <f t="shared" si="0"/>
        <v>-3424612219</v>
      </c>
      <c r="K15" s="12">
        <v>13222441</v>
      </c>
      <c r="M15" s="12">
        <v>987755269883</v>
      </c>
      <c r="O15" s="12">
        <v>993903704948</v>
      </c>
      <c r="Q15" s="12">
        <f>+M15-O15</f>
        <v>-6148435065</v>
      </c>
    </row>
    <row r="16" spans="1:17" ht="21" x14ac:dyDescent="0.25">
      <c r="A16" s="14" t="s">
        <v>22</v>
      </c>
      <c r="C16" s="12">
        <v>31544746</v>
      </c>
      <c r="E16" s="12">
        <v>1041927460048</v>
      </c>
      <c r="G16" s="12">
        <v>991929037638</v>
      </c>
      <c r="I16" s="12">
        <f t="shared" si="0"/>
        <v>49998422410</v>
      </c>
      <c r="K16" s="12">
        <v>31544746</v>
      </c>
      <c r="M16" s="12">
        <v>1041927460048</v>
      </c>
      <c r="O16" s="12">
        <v>993569364430</v>
      </c>
      <c r="Q16" s="12">
        <f t="shared" ref="Q16:Q68" si="2">+M16-O16</f>
        <v>48358095618</v>
      </c>
    </row>
    <row r="17" spans="1:17" ht="21" x14ac:dyDescent="0.25">
      <c r="A17" s="14" t="s">
        <v>28</v>
      </c>
      <c r="C17" s="12">
        <v>9090119780</v>
      </c>
      <c r="E17" s="12">
        <v>16514811881072</v>
      </c>
      <c r="G17" s="12">
        <v>16216677968558</v>
      </c>
      <c r="I17" s="12">
        <f t="shared" si="0"/>
        <v>298133912514</v>
      </c>
      <c r="K17" s="12">
        <v>9090119780</v>
      </c>
      <c r="M17" s="12">
        <v>16514811881072</v>
      </c>
      <c r="O17" s="12">
        <v>17924172194774</v>
      </c>
      <c r="Q17" s="12">
        <f t="shared" si="2"/>
        <v>-1409360313702</v>
      </c>
    </row>
    <row r="18" spans="1:17" ht="21" x14ac:dyDescent="0.25">
      <c r="A18" s="14" t="s">
        <v>17</v>
      </c>
      <c r="C18" s="12">
        <v>139143412</v>
      </c>
      <c r="E18" s="12">
        <v>3557922709564</v>
      </c>
      <c r="G18" s="12">
        <v>2541062654668</v>
      </c>
      <c r="I18" s="12">
        <f t="shared" si="0"/>
        <v>1016860054896</v>
      </c>
      <c r="K18" s="12">
        <v>139143412</v>
      </c>
      <c r="M18" s="12">
        <v>3557922709564</v>
      </c>
      <c r="O18" s="12">
        <v>2471073518432</v>
      </c>
      <c r="Q18" s="12">
        <f t="shared" si="2"/>
        <v>1086849191132</v>
      </c>
    </row>
    <row r="19" spans="1:17" ht="21" x14ac:dyDescent="0.25">
      <c r="A19" s="14" t="s">
        <v>57</v>
      </c>
      <c r="C19" s="12">
        <v>2000000</v>
      </c>
      <c r="E19" s="12">
        <v>1999542500000</v>
      </c>
      <c r="G19" s="12">
        <v>1999542500000</v>
      </c>
      <c r="I19" s="12">
        <f>+E19-G19</f>
        <v>0</v>
      </c>
      <c r="K19" s="12">
        <v>2000000</v>
      </c>
      <c r="M19" s="12">
        <v>1999542500000</v>
      </c>
      <c r="O19" s="12">
        <v>1999542500000</v>
      </c>
      <c r="Q19" s="12">
        <f t="shared" si="2"/>
        <v>0</v>
      </c>
    </row>
    <row r="20" spans="1:17" ht="21" x14ac:dyDescent="0.25">
      <c r="A20" s="14" t="s">
        <v>53</v>
      </c>
      <c r="C20" s="12">
        <v>1010965</v>
      </c>
      <c r="E20" s="12">
        <v>888434959003</v>
      </c>
      <c r="G20" s="12">
        <v>870666259823</v>
      </c>
      <c r="I20" s="12">
        <f t="shared" si="0"/>
        <v>17768699180</v>
      </c>
      <c r="K20" s="12">
        <v>1010965</v>
      </c>
      <c r="M20" s="12">
        <v>888434959003</v>
      </c>
      <c r="O20" s="12">
        <v>838909005657</v>
      </c>
      <c r="Q20" s="12">
        <f t="shared" si="2"/>
        <v>49525953346</v>
      </c>
    </row>
    <row r="21" spans="1:17" ht="21" x14ac:dyDescent="0.25">
      <c r="A21" s="14" t="s">
        <v>72</v>
      </c>
      <c r="C21" s="12">
        <v>1000000</v>
      </c>
      <c r="E21" s="12">
        <v>999771250000</v>
      </c>
      <c r="G21" s="12">
        <v>999771250000</v>
      </c>
      <c r="I21" s="12">
        <f t="shared" si="0"/>
        <v>0</v>
      </c>
      <c r="K21" s="12">
        <v>1000000</v>
      </c>
      <c r="M21" s="12">
        <v>999771250000</v>
      </c>
      <c r="O21" s="12">
        <v>999771250000</v>
      </c>
      <c r="Q21" s="12">
        <f t="shared" si="2"/>
        <v>0</v>
      </c>
    </row>
    <row r="22" spans="1:17" ht="21" x14ac:dyDescent="0.25">
      <c r="A22" s="14" t="s">
        <v>97</v>
      </c>
      <c r="C22" s="12">
        <v>50000000</v>
      </c>
      <c r="E22" s="12">
        <v>48471009719625</v>
      </c>
      <c r="G22" s="12">
        <v>48226187500000</v>
      </c>
      <c r="I22" s="12">
        <f t="shared" si="0"/>
        <v>244822219625</v>
      </c>
      <c r="K22" s="12">
        <v>50000000</v>
      </c>
      <c r="M22" s="12">
        <v>48471009719625</v>
      </c>
      <c r="O22" s="12">
        <v>48226187500000</v>
      </c>
      <c r="Q22" s="12">
        <f t="shared" si="2"/>
        <v>244822219625</v>
      </c>
    </row>
    <row r="23" spans="1:17" ht="21" x14ac:dyDescent="0.25">
      <c r="A23" s="14" t="s">
        <v>52</v>
      </c>
      <c r="C23" s="12">
        <v>52417</v>
      </c>
      <c r="E23" s="12">
        <v>44360316585</v>
      </c>
      <c r="G23" s="12">
        <v>43496157977</v>
      </c>
      <c r="I23" s="12">
        <f t="shared" si="0"/>
        <v>864158608</v>
      </c>
      <c r="K23" s="12">
        <v>52417</v>
      </c>
      <c r="M23" s="12">
        <v>44360316585</v>
      </c>
      <c r="O23" s="12">
        <v>41661458590</v>
      </c>
      <c r="Q23" s="12">
        <f t="shared" si="2"/>
        <v>2698857995</v>
      </c>
    </row>
    <row r="24" spans="1:17" ht="21" x14ac:dyDescent="0.25">
      <c r="A24" s="14" t="s">
        <v>49</v>
      </c>
      <c r="C24" s="12">
        <v>73594</v>
      </c>
      <c r="E24" s="12">
        <v>65468961748</v>
      </c>
      <c r="G24" s="12">
        <v>63569935110</v>
      </c>
      <c r="I24" s="12">
        <f t="shared" si="0"/>
        <v>1899026638</v>
      </c>
      <c r="K24" s="12">
        <v>73594</v>
      </c>
      <c r="M24" s="12">
        <v>65468961748</v>
      </c>
      <c r="O24" s="12">
        <v>61138209794</v>
      </c>
      <c r="Q24" s="12">
        <f t="shared" si="2"/>
        <v>4330751954</v>
      </c>
    </row>
    <row r="25" spans="1:17" ht="21" x14ac:dyDescent="0.25">
      <c r="A25" s="14" t="s">
        <v>50</v>
      </c>
      <c r="C25" s="12">
        <v>339795</v>
      </c>
      <c r="E25" s="12">
        <v>292024364092</v>
      </c>
      <c r="G25" s="12">
        <v>284693265365</v>
      </c>
      <c r="I25" s="12">
        <f t="shared" si="0"/>
        <v>7331098727</v>
      </c>
      <c r="K25" s="12">
        <v>339795</v>
      </c>
      <c r="M25" s="12">
        <v>292024364092</v>
      </c>
      <c r="O25" s="12">
        <v>273598099265</v>
      </c>
      <c r="Q25" s="12">
        <f t="shared" si="2"/>
        <v>18426264827</v>
      </c>
    </row>
    <row r="26" spans="1:17" ht="21" x14ac:dyDescent="0.25">
      <c r="A26" s="14" t="s">
        <v>48</v>
      </c>
      <c r="C26" s="12">
        <v>46184</v>
      </c>
      <c r="E26" s="12">
        <v>43102440220</v>
      </c>
      <c r="G26" s="12">
        <v>41791576389</v>
      </c>
      <c r="I26" s="12">
        <f t="shared" si="0"/>
        <v>1310863831</v>
      </c>
      <c r="K26" s="12">
        <v>46184</v>
      </c>
      <c r="M26" s="12">
        <v>43102440220</v>
      </c>
      <c r="O26" s="12">
        <v>40494102854</v>
      </c>
      <c r="Q26" s="12">
        <f t="shared" si="2"/>
        <v>2608337366</v>
      </c>
    </row>
    <row r="27" spans="1:17" ht="21" x14ac:dyDescent="0.25">
      <c r="A27" s="14" t="s">
        <v>78</v>
      </c>
      <c r="C27" s="12">
        <v>6420000</v>
      </c>
      <c r="E27" s="12">
        <v>5814188180147</v>
      </c>
      <c r="G27" s="12">
        <v>5961101945934</v>
      </c>
      <c r="I27" s="12">
        <f t="shared" si="0"/>
        <v>-146913765787</v>
      </c>
      <c r="K27" s="12">
        <v>6420000</v>
      </c>
      <c r="M27" s="12">
        <v>5814188180147</v>
      </c>
      <c r="O27" s="12">
        <v>5755407269357</v>
      </c>
      <c r="Q27" s="12">
        <f t="shared" si="2"/>
        <v>58780910790</v>
      </c>
    </row>
    <row r="28" spans="1:17" ht="21" x14ac:dyDescent="0.25">
      <c r="A28" s="14" t="s">
        <v>60</v>
      </c>
      <c r="C28" s="12">
        <v>3500000</v>
      </c>
      <c r="E28" s="12">
        <v>3499199375000</v>
      </c>
      <c r="G28" s="12">
        <v>3499199375000</v>
      </c>
      <c r="I28" s="12">
        <f t="shared" si="0"/>
        <v>0</v>
      </c>
      <c r="K28" s="12">
        <v>3500000</v>
      </c>
      <c r="M28" s="12">
        <v>3499199375000</v>
      </c>
      <c r="O28" s="12">
        <v>3499199375000</v>
      </c>
      <c r="Q28" s="12">
        <f t="shared" si="2"/>
        <v>0</v>
      </c>
    </row>
    <row r="29" spans="1:17" ht="21" x14ac:dyDescent="0.25">
      <c r="A29" s="14" t="s">
        <v>80</v>
      </c>
      <c r="C29" s="12">
        <v>7340000</v>
      </c>
      <c r="E29" s="12">
        <v>6808017209741</v>
      </c>
      <c r="G29" s="12">
        <v>7097125041193</v>
      </c>
      <c r="I29" s="12">
        <f t="shared" si="0"/>
        <v>-289107831452</v>
      </c>
      <c r="K29" s="12">
        <v>7340000</v>
      </c>
      <c r="M29" s="12">
        <v>6808017209741</v>
      </c>
      <c r="O29" s="12">
        <v>6987857441875</v>
      </c>
      <c r="Q29" s="12">
        <f t="shared" si="2"/>
        <v>-179840232134</v>
      </c>
    </row>
    <row r="30" spans="1:17" ht="21" x14ac:dyDescent="0.25">
      <c r="A30" s="14" t="s">
        <v>47</v>
      </c>
      <c r="C30" s="12">
        <v>1440000</v>
      </c>
      <c r="E30" s="12">
        <v>1439670600000</v>
      </c>
      <c r="G30" s="12">
        <v>1439670600000</v>
      </c>
      <c r="I30" s="12">
        <f t="shared" si="0"/>
        <v>0</v>
      </c>
      <c r="K30" s="12">
        <v>1440000</v>
      </c>
      <c r="M30" s="12">
        <v>1439670600000</v>
      </c>
      <c r="O30" s="12">
        <v>1439670600000</v>
      </c>
      <c r="Q30" s="12">
        <f t="shared" si="2"/>
        <v>0</v>
      </c>
    </row>
    <row r="31" spans="1:17" ht="21" x14ac:dyDescent="0.25">
      <c r="A31" s="14" t="s">
        <v>94</v>
      </c>
      <c r="C31" s="12">
        <v>450000</v>
      </c>
      <c r="E31" s="12">
        <v>449897062500</v>
      </c>
      <c r="G31" s="12">
        <v>449897062500</v>
      </c>
      <c r="I31" s="12">
        <f t="shared" si="0"/>
        <v>0</v>
      </c>
      <c r="K31" s="12">
        <v>450000</v>
      </c>
      <c r="M31" s="12">
        <v>449897062500</v>
      </c>
      <c r="O31" s="12">
        <v>449897062500</v>
      </c>
      <c r="Q31" s="12">
        <f t="shared" si="2"/>
        <v>0</v>
      </c>
    </row>
    <row r="32" spans="1:17" ht="21" x14ac:dyDescent="0.25">
      <c r="A32" s="14" t="s">
        <v>81</v>
      </c>
      <c r="C32" s="12">
        <v>3000000</v>
      </c>
      <c r="E32" s="12">
        <v>2717066328870</v>
      </c>
      <c r="G32" s="12">
        <v>2692142031607</v>
      </c>
      <c r="I32" s="12">
        <f t="shared" si="0"/>
        <v>24924297263</v>
      </c>
      <c r="K32" s="12">
        <v>3000000</v>
      </c>
      <c r="M32" s="12">
        <v>2717066328870</v>
      </c>
      <c r="O32" s="12">
        <v>2664920260012</v>
      </c>
      <c r="Q32" s="12">
        <f t="shared" si="2"/>
        <v>52146068858</v>
      </c>
    </row>
    <row r="33" spans="1:17" ht="21" x14ac:dyDescent="0.25">
      <c r="A33" s="14" t="s">
        <v>55</v>
      </c>
      <c r="C33" s="12">
        <v>1000000</v>
      </c>
      <c r="E33" s="12">
        <v>999771250000</v>
      </c>
      <c r="G33" s="12">
        <v>999771250000</v>
      </c>
      <c r="I33" s="12">
        <f t="shared" si="0"/>
        <v>0</v>
      </c>
      <c r="K33" s="12">
        <v>1000000</v>
      </c>
      <c r="M33" s="12">
        <v>999771250000</v>
      </c>
      <c r="O33" s="12">
        <v>999771250000</v>
      </c>
      <c r="Q33" s="12">
        <f t="shared" si="2"/>
        <v>0</v>
      </c>
    </row>
    <row r="34" spans="1:17" ht="21" x14ac:dyDescent="0.25">
      <c r="A34" s="14" t="s">
        <v>76</v>
      </c>
      <c r="C34" s="12">
        <v>2495000</v>
      </c>
      <c r="E34" s="12">
        <v>2494429268750</v>
      </c>
      <c r="G34" s="12">
        <v>2494429268750</v>
      </c>
      <c r="I34" s="12">
        <f t="shared" si="0"/>
        <v>0</v>
      </c>
      <c r="K34" s="12">
        <v>2495000</v>
      </c>
      <c r="M34" s="12">
        <v>2494429268750</v>
      </c>
      <c r="O34" s="12">
        <v>2494429268750</v>
      </c>
      <c r="Q34" s="12">
        <f t="shared" si="2"/>
        <v>0</v>
      </c>
    </row>
    <row r="35" spans="1:17" ht="21" x14ac:dyDescent="0.25">
      <c r="A35" s="14" t="s">
        <v>95</v>
      </c>
      <c r="C35" s="12">
        <v>995000</v>
      </c>
      <c r="E35" s="12">
        <v>994772393750</v>
      </c>
      <c r="G35" s="12">
        <v>994772393750</v>
      </c>
      <c r="I35" s="12">
        <f t="shared" si="0"/>
        <v>0</v>
      </c>
      <c r="K35" s="12">
        <v>995000</v>
      </c>
      <c r="M35" s="12">
        <v>994772393750</v>
      </c>
      <c r="O35" s="12">
        <v>994772393750</v>
      </c>
      <c r="Q35" s="12">
        <f t="shared" si="2"/>
        <v>0</v>
      </c>
    </row>
    <row r="36" spans="1:17" ht="21" x14ac:dyDescent="0.25">
      <c r="A36" s="14" t="s">
        <v>82</v>
      </c>
      <c r="C36" s="12">
        <v>2098065</v>
      </c>
      <c r="E36" s="12">
        <v>1902633413860</v>
      </c>
      <c r="G36" s="12">
        <v>1866550755527</v>
      </c>
      <c r="I36" s="12">
        <f t="shared" si="0"/>
        <v>36082658333</v>
      </c>
      <c r="K36" s="12">
        <v>2098065</v>
      </c>
      <c r="M36" s="12">
        <v>1902633413860</v>
      </c>
      <c r="O36" s="12">
        <v>1846313254794</v>
      </c>
      <c r="Q36" s="12">
        <f t="shared" si="2"/>
        <v>56320159066</v>
      </c>
    </row>
    <row r="37" spans="1:17" ht="21" x14ac:dyDescent="0.25">
      <c r="A37" s="14" t="s">
        <v>44</v>
      </c>
      <c r="C37" s="12">
        <v>252190</v>
      </c>
      <c r="E37" s="12">
        <v>1000195510375</v>
      </c>
      <c r="G37" s="12">
        <v>975423710340</v>
      </c>
      <c r="I37" s="12">
        <f t="shared" si="0"/>
        <v>24771800035</v>
      </c>
      <c r="K37" s="12">
        <v>252190</v>
      </c>
      <c r="M37" s="12">
        <v>1000195510375</v>
      </c>
      <c r="O37" s="12">
        <v>952903846307</v>
      </c>
      <c r="Q37" s="12">
        <f t="shared" si="2"/>
        <v>47291664068</v>
      </c>
    </row>
    <row r="38" spans="1:17" ht="21" x14ac:dyDescent="0.25">
      <c r="A38" s="14" t="s">
        <v>42</v>
      </c>
      <c r="C38" s="12">
        <v>3207600</v>
      </c>
      <c r="E38" s="12">
        <v>6864427351193</v>
      </c>
      <c r="G38" s="12">
        <v>6751047630846</v>
      </c>
      <c r="I38" s="12">
        <f t="shared" si="0"/>
        <v>113379720347</v>
      </c>
      <c r="K38" s="12">
        <v>3207600</v>
      </c>
      <c r="M38" s="12">
        <v>6864427351193</v>
      </c>
      <c r="O38" s="12">
        <v>6637667910498</v>
      </c>
      <c r="Q38" s="12">
        <f t="shared" si="2"/>
        <v>226759440695</v>
      </c>
    </row>
    <row r="39" spans="1:17" ht="21" x14ac:dyDescent="0.25">
      <c r="A39" s="14" t="s">
        <v>83</v>
      </c>
      <c r="C39" s="12">
        <v>7793740</v>
      </c>
      <c r="E39" s="12">
        <v>6995767205163</v>
      </c>
      <c r="G39" s="12">
        <v>6904803897021</v>
      </c>
      <c r="I39" s="12">
        <f t="shared" si="0"/>
        <v>90963308142</v>
      </c>
      <c r="K39" s="12">
        <v>7793740</v>
      </c>
      <c r="M39" s="12">
        <v>6995767205163</v>
      </c>
      <c r="O39" s="12">
        <v>7036487973396</v>
      </c>
      <c r="Q39" s="12">
        <f t="shared" si="2"/>
        <v>-40720768233</v>
      </c>
    </row>
    <row r="40" spans="1:17" ht="21" x14ac:dyDescent="0.25">
      <c r="A40" s="14" t="s">
        <v>43</v>
      </c>
      <c r="C40" s="12">
        <v>456251</v>
      </c>
      <c r="E40" s="12">
        <v>2701005920000</v>
      </c>
      <c r="G40" s="12">
        <v>2599021411749</v>
      </c>
      <c r="I40" s="12">
        <f t="shared" si="0"/>
        <v>101984508251</v>
      </c>
      <c r="K40" s="12">
        <v>456251</v>
      </c>
      <c r="M40" s="12">
        <v>2701005920000</v>
      </c>
      <c r="O40" s="12">
        <v>2556980808672</v>
      </c>
      <c r="Q40" s="12">
        <f t="shared" si="2"/>
        <v>144025111328</v>
      </c>
    </row>
    <row r="41" spans="1:17" ht="21" x14ac:dyDescent="0.25">
      <c r="A41" s="14" t="s">
        <v>84</v>
      </c>
      <c r="C41" s="12">
        <v>6048600</v>
      </c>
      <c r="E41" s="12">
        <v>5676225704884</v>
      </c>
      <c r="G41" s="12">
        <v>5655471658259</v>
      </c>
      <c r="I41" s="12">
        <f t="shared" si="0"/>
        <v>20754046625</v>
      </c>
      <c r="K41" s="12">
        <v>6048600</v>
      </c>
      <c r="M41" s="12">
        <v>5676225704884</v>
      </c>
      <c r="O41" s="12">
        <v>5697548189850</v>
      </c>
      <c r="Q41" s="12">
        <f t="shared" si="2"/>
        <v>-21322484966</v>
      </c>
    </row>
    <row r="42" spans="1:17" ht="21" x14ac:dyDescent="0.25">
      <c r="A42" s="14" t="s">
        <v>45</v>
      </c>
      <c r="C42" s="12">
        <v>963700</v>
      </c>
      <c r="E42" s="12">
        <v>5311657584163</v>
      </c>
      <c r="G42" s="12">
        <v>5229645279737</v>
      </c>
      <c r="I42" s="12">
        <f t="shared" si="0"/>
        <v>82012304426</v>
      </c>
      <c r="K42" s="12">
        <v>963700</v>
      </c>
      <c r="M42" s="12">
        <v>5311657584163</v>
      </c>
      <c r="O42" s="12">
        <v>5147632975215</v>
      </c>
      <c r="Q42" s="12">
        <f t="shared" si="2"/>
        <v>164024608948</v>
      </c>
    </row>
    <row r="43" spans="1:17" ht="21" x14ac:dyDescent="0.25">
      <c r="A43" s="14" t="s">
        <v>85</v>
      </c>
      <c r="C43" s="12">
        <v>15171600</v>
      </c>
      <c r="E43" s="12">
        <v>13902045727427</v>
      </c>
      <c r="G43" s="12">
        <v>14400804161531</v>
      </c>
      <c r="I43" s="12">
        <f t="shared" si="0"/>
        <v>-498758434104</v>
      </c>
      <c r="K43" s="12">
        <v>15171600</v>
      </c>
      <c r="M43" s="12">
        <v>13902045727427</v>
      </c>
      <c r="O43" s="12">
        <v>13539421255554</v>
      </c>
      <c r="Q43" s="12">
        <f t="shared" si="2"/>
        <v>362624471873</v>
      </c>
    </row>
    <row r="44" spans="1:17" ht="21" x14ac:dyDescent="0.25">
      <c r="A44" s="14" t="s">
        <v>93</v>
      </c>
      <c r="C44" s="12">
        <v>1995000</v>
      </c>
      <c r="E44" s="12">
        <v>1994543643750</v>
      </c>
      <c r="G44" s="12">
        <v>1994543643750</v>
      </c>
      <c r="I44" s="12">
        <f t="shared" si="0"/>
        <v>0</v>
      </c>
      <c r="K44" s="12">
        <v>1995000</v>
      </c>
      <c r="M44" s="12">
        <v>1994543643750</v>
      </c>
      <c r="O44" s="12">
        <v>1994543643750</v>
      </c>
      <c r="Q44" s="12">
        <f t="shared" si="2"/>
        <v>0</v>
      </c>
    </row>
    <row r="45" spans="1:17" ht="21" x14ac:dyDescent="0.25">
      <c r="A45" s="14" t="s">
        <v>56</v>
      </c>
      <c r="C45" s="12">
        <v>2390000</v>
      </c>
      <c r="E45" s="12">
        <v>2389453287500</v>
      </c>
      <c r="G45" s="12">
        <v>2389453287500</v>
      </c>
      <c r="I45" s="12">
        <f t="shared" si="0"/>
        <v>0</v>
      </c>
      <c r="K45" s="12">
        <v>2390000</v>
      </c>
      <c r="M45" s="12">
        <v>2389453287500</v>
      </c>
      <c r="O45" s="12">
        <v>2389453287500</v>
      </c>
      <c r="Q45" s="12">
        <f t="shared" si="2"/>
        <v>0</v>
      </c>
    </row>
    <row r="46" spans="1:17" ht="21" x14ac:dyDescent="0.25">
      <c r="A46" s="14" t="s">
        <v>77</v>
      </c>
      <c r="C46" s="12">
        <v>2400000</v>
      </c>
      <c r="E46" s="12">
        <v>2399451000000</v>
      </c>
      <c r="G46" s="12">
        <v>2399451000000</v>
      </c>
      <c r="I46" s="12">
        <f t="shared" si="0"/>
        <v>0</v>
      </c>
      <c r="K46" s="12">
        <v>2400000</v>
      </c>
      <c r="M46" s="12">
        <v>2399451000000</v>
      </c>
      <c r="O46" s="12">
        <v>2399451000000</v>
      </c>
      <c r="Q46" s="12">
        <f t="shared" si="2"/>
        <v>0</v>
      </c>
    </row>
    <row r="47" spans="1:17" ht="21" x14ac:dyDescent="0.25">
      <c r="A47" s="14" t="s">
        <v>96</v>
      </c>
      <c r="C47" s="12">
        <v>38873775</v>
      </c>
      <c r="E47" s="12">
        <v>34238795645237</v>
      </c>
      <c r="G47" s="12">
        <v>34247946572493</v>
      </c>
      <c r="I47" s="12">
        <f t="shared" si="0"/>
        <v>-9150927256</v>
      </c>
      <c r="K47" s="12">
        <v>38873775</v>
      </c>
      <c r="M47" s="12">
        <v>34238795645237</v>
      </c>
      <c r="O47" s="12">
        <v>34247946572493</v>
      </c>
      <c r="Q47" s="12">
        <f t="shared" si="2"/>
        <v>-9150927256</v>
      </c>
    </row>
    <row r="48" spans="1:17" ht="21" x14ac:dyDescent="0.25">
      <c r="A48" s="14" t="s">
        <v>86</v>
      </c>
      <c r="C48" s="12">
        <v>267211</v>
      </c>
      <c r="E48" s="12">
        <v>224466271278</v>
      </c>
      <c r="G48" s="12">
        <v>220867228155</v>
      </c>
      <c r="I48" s="12">
        <f t="shared" si="0"/>
        <v>3599043123</v>
      </c>
      <c r="K48" s="12">
        <v>267211</v>
      </c>
      <c r="M48" s="12">
        <v>224466271278</v>
      </c>
      <c r="O48" s="12">
        <v>218396091807</v>
      </c>
      <c r="Q48" s="12">
        <f t="shared" si="2"/>
        <v>6070179471</v>
      </c>
    </row>
    <row r="49" spans="1:17" ht="21" x14ac:dyDescent="0.25">
      <c r="A49" s="14" t="s">
        <v>87</v>
      </c>
      <c r="C49" s="12">
        <v>8733899</v>
      </c>
      <c r="E49" s="12">
        <v>7791527761321</v>
      </c>
      <c r="G49" s="12">
        <v>7588039537606</v>
      </c>
      <c r="I49" s="12">
        <f t="shared" si="0"/>
        <v>203488223715</v>
      </c>
      <c r="K49" s="12">
        <v>8733899</v>
      </c>
      <c r="M49" s="12">
        <v>7791527761321</v>
      </c>
      <c r="O49" s="12">
        <v>7187856509249</v>
      </c>
      <c r="Q49" s="12">
        <f t="shared" si="2"/>
        <v>603671252072</v>
      </c>
    </row>
    <row r="50" spans="1:17" ht="21" x14ac:dyDescent="0.25">
      <c r="A50" s="14" t="s">
        <v>70</v>
      </c>
      <c r="C50" s="12">
        <v>21094</v>
      </c>
      <c r="E50" s="12">
        <v>17341628394</v>
      </c>
      <c r="G50" s="12">
        <v>17341628394</v>
      </c>
      <c r="I50" s="12">
        <f t="shared" si="0"/>
        <v>0</v>
      </c>
      <c r="K50" s="12">
        <v>21094</v>
      </c>
      <c r="M50" s="12">
        <v>17341628394</v>
      </c>
      <c r="O50" s="12">
        <v>17341628394</v>
      </c>
      <c r="Q50" s="12">
        <f t="shared" si="2"/>
        <v>0</v>
      </c>
    </row>
    <row r="51" spans="1:17" ht="21" x14ac:dyDescent="0.25">
      <c r="A51" s="14" t="s">
        <v>64</v>
      </c>
      <c r="C51" s="12">
        <v>850361</v>
      </c>
      <c r="E51" s="12">
        <v>690042724426</v>
      </c>
      <c r="G51" s="12">
        <v>690042724426</v>
      </c>
      <c r="I51" s="12">
        <f t="shared" si="0"/>
        <v>0</v>
      </c>
      <c r="K51" s="12">
        <v>850361</v>
      </c>
      <c r="M51" s="12">
        <v>690042724426</v>
      </c>
      <c r="O51" s="12">
        <v>681212895366</v>
      </c>
      <c r="Q51" s="12">
        <f t="shared" si="2"/>
        <v>8829829060</v>
      </c>
    </row>
    <row r="52" spans="1:17" ht="21" x14ac:dyDescent="0.25">
      <c r="A52" s="14" t="s">
        <v>88</v>
      </c>
      <c r="C52" s="12">
        <v>4920074</v>
      </c>
      <c r="E52" s="12">
        <v>4142384290259</v>
      </c>
      <c r="G52" s="12">
        <v>4063587653707</v>
      </c>
      <c r="I52" s="12">
        <f t="shared" si="0"/>
        <v>78796636552</v>
      </c>
      <c r="K52" s="12">
        <v>4920074</v>
      </c>
      <c r="M52" s="12">
        <v>4142384290259</v>
      </c>
      <c r="O52" s="12">
        <v>4030089614197</v>
      </c>
      <c r="Q52" s="12">
        <f t="shared" si="2"/>
        <v>112294676062</v>
      </c>
    </row>
    <row r="53" spans="1:17" ht="21" x14ac:dyDescent="0.25">
      <c r="A53" s="14" t="s">
        <v>89</v>
      </c>
      <c r="C53" s="12">
        <v>1919665</v>
      </c>
      <c r="E53" s="12">
        <v>1661993951612</v>
      </c>
      <c r="G53" s="12">
        <v>1654146237002</v>
      </c>
      <c r="I53" s="12">
        <f t="shared" si="0"/>
        <v>7847714610</v>
      </c>
      <c r="K53" s="12">
        <v>1919665</v>
      </c>
      <c r="M53" s="12">
        <v>1661993951612</v>
      </c>
      <c r="O53" s="12">
        <v>1548536994689</v>
      </c>
      <c r="Q53" s="12">
        <f t="shared" si="2"/>
        <v>113456956923</v>
      </c>
    </row>
    <row r="54" spans="1:17" ht="21" x14ac:dyDescent="0.25">
      <c r="A54" s="14" t="s">
        <v>90</v>
      </c>
      <c r="C54" s="12">
        <v>161080</v>
      </c>
      <c r="E54" s="12">
        <v>145897044415</v>
      </c>
      <c r="G54" s="12">
        <v>139326805860</v>
      </c>
      <c r="I54" s="12">
        <f t="shared" si="0"/>
        <v>6570238555</v>
      </c>
      <c r="K54" s="12">
        <v>161080</v>
      </c>
      <c r="M54" s="12">
        <v>145897044415</v>
      </c>
      <c r="O54" s="12">
        <v>139110685949</v>
      </c>
      <c r="Q54" s="12">
        <f t="shared" si="2"/>
        <v>6786358466</v>
      </c>
    </row>
    <row r="55" spans="1:17" ht="21" x14ac:dyDescent="0.25">
      <c r="A55" s="14" t="s">
        <v>68</v>
      </c>
      <c r="C55" s="12">
        <v>254870</v>
      </c>
      <c r="E55" s="12">
        <v>206922642685</v>
      </c>
      <c r="G55" s="12">
        <v>206922642685</v>
      </c>
      <c r="I55" s="12">
        <f t="shared" si="0"/>
        <v>0</v>
      </c>
      <c r="K55" s="12">
        <v>254870</v>
      </c>
      <c r="M55" s="12">
        <v>206922642685</v>
      </c>
      <c r="O55" s="12">
        <v>206922642685</v>
      </c>
      <c r="Q55" s="12">
        <f t="shared" si="2"/>
        <v>0</v>
      </c>
    </row>
    <row r="56" spans="1:17" ht="21" x14ac:dyDescent="0.25">
      <c r="A56" s="14" t="s">
        <v>74</v>
      </c>
      <c r="C56" s="12">
        <v>500000</v>
      </c>
      <c r="E56" s="12">
        <v>456092644936</v>
      </c>
      <c r="G56" s="12">
        <v>451998581667</v>
      </c>
      <c r="I56" s="12">
        <f t="shared" si="0"/>
        <v>4094063269</v>
      </c>
      <c r="K56" s="12">
        <v>500000</v>
      </c>
      <c r="M56" s="12">
        <v>456092644936</v>
      </c>
      <c r="O56" s="12">
        <v>448276933189</v>
      </c>
      <c r="Q56" s="12">
        <f t="shared" si="2"/>
        <v>7815711747</v>
      </c>
    </row>
    <row r="57" spans="1:17" ht="21" x14ac:dyDescent="0.25">
      <c r="A57" s="14" t="s">
        <v>71</v>
      </c>
      <c r="C57" s="12">
        <v>2030000</v>
      </c>
      <c r="E57" s="12">
        <v>1508756792917</v>
      </c>
      <c r="G57" s="12">
        <v>1508756792917</v>
      </c>
      <c r="I57" s="12">
        <f t="shared" si="0"/>
        <v>0</v>
      </c>
      <c r="K57" s="12">
        <v>2030000</v>
      </c>
      <c r="M57" s="12">
        <v>1508756792917</v>
      </c>
      <c r="O57" s="12">
        <v>1508756792917</v>
      </c>
      <c r="Q57" s="12">
        <f t="shared" si="2"/>
        <v>0</v>
      </c>
    </row>
    <row r="58" spans="1:17" ht="21" x14ac:dyDescent="0.25">
      <c r="A58" s="14" t="s">
        <v>65</v>
      </c>
      <c r="C58" s="12">
        <v>2600000</v>
      </c>
      <c r="E58" s="12">
        <v>1994393678062</v>
      </c>
      <c r="G58" s="12">
        <v>1994393678062</v>
      </c>
      <c r="I58" s="12">
        <f t="shared" si="0"/>
        <v>0</v>
      </c>
      <c r="K58" s="12">
        <v>2600000</v>
      </c>
      <c r="M58" s="12">
        <v>1994393678062</v>
      </c>
      <c r="O58" s="12">
        <v>1994393678062</v>
      </c>
      <c r="Q58" s="12">
        <f t="shared" si="2"/>
        <v>0</v>
      </c>
    </row>
    <row r="59" spans="1:17" ht="21" x14ac:dyDescent="0.25">
      <c r="A59" s="14" t="s">
        <v>62</v>
      </c>
      <c r="C59" s="12">
        <v>622799</v>
      </c>
      <c r="E59" s="12">
        <v>498268438785</v>
      </c>
      <c r="G59" s="12">
        <v>498268438785</v>
      </c>
      <c r="I59" s="12">
        <f t="shared" si="0"/>
        <v>0</v>
      </c>
      <c r="K59" s="12">
        <v>622799</v>
      </c>
      <c r="M59" s="12">
        <v>498268438785</v>
      </c>
      <c r="O59" s="12">
        <v>498268438785</v>
      </c>
      <c r="Q59" s="12">
        <f t="shared" si="2"/>
        <v>0</v>
      </c>
    </row>
    <row r="60" spans="1:17" ht="21" x14ac:dyDescent="0.25">
      <c r="A60" s="14" t="s">
        <v>66</v>
      </c>
      <c r="C60" s="12">
        <v>6990000</v>
      </c>
      <c r="E60" s="12">
        <v>5265410761704</v>
      </c>
      <c r="G60" s="12">
        <v>5265410761704</v>
      </c>
      <c r="I60" s="12">
        <f t="shared" si="0"/>
        <v>0</v>
      </c>
      <c r="K60" s="12">
        <v>6990000</v>
      </c>
      <c r="M60" s="12">
        <v>5265410761704</v>
      </c>
      <c r="O60" s="12">
        <v>5265410761704</v>
      </c>
      <c r="Q60" s="12">
        <f t="shared" si="2"/>
        <v>0</v>
      </c>
    </row>
    <row r="61" spans="1:17" ht="21" x14ac:dyDescent="0.25">
      <c r="A61" s="14" t="s">
        <v>92</v>
      </c>
      <c r="C61" s="12">
        <v>22000000</v>
      </c>
      <c r="E61" s="12">
        <v>17733002647525</v>
      </c>
      <c r="G61" s="12">
        <v>17872714681085</v>
      </c>
      <c r="I61" s="12">
        <f t="shared" si="0"/>
        <v>-139712033560</v>
      </c>
      <c r="K61" s="12">
        <v>22000000</v>
      </c>
      <c r="M61" s="12">
        <v>17733002647525</v>
      </c>
      <c r="O61" s="12">
        <v>17264685799515</v>
      </c>
      <c r="Q61" s="12">
        <f t="shared" si="2"/>
        <v>468316848010</v>
      </c>
    </row>
    <row r="62" spans="1:17" ht="21" x14ac:dyDescent="0.25">
      <c r="A62" s="14" t="s">
        <v>91</v>
      </c>
      <c r="C62" s="12">
        <v>5635032</v>
      </c>
      <c r="E62" s="12">
        <v>4630897298644</v>
      </c>
      <c r="G62" s="12">
        <v>4425829053938</v>
      </c>
      <c r="I62" s="12">
        <f t="shared" si="0"/>
        <v>205068244706</v>
      </c>
      <c r="K62" s="12">
        <v>5635032</v>
      </c>
      <c r="M62" s="12">
        <v>4630897298644</v>
      </c>
      <c r="O62" s="12">
        <v>4409801055142</v>
      </c>
      <c r="Q62" s="12">
        <f t="shared" si="2"/>
        <v>221096243502</v>
      </c>
    </row>
    <row r="63" spans="1:17" ht="21" x14ac:dyDescent="0.25">
      <c r="A63" s="14" t="s">
        <v>61</v>
      </c>
      <c r="C63" s="12">
        <v>5000000</v>
      </c>
      <c r="E63" s="12">
        <v>3862116338750</v>
      </c>
      <c r="G63" s="12">
        <v>3862116338750</v>
      </c>
      <c r="I63" s="12">
        <f t="shared" si="0"/>
        <v>0</v>
      </c>
      <c r="K63" s="12">
        <v>5000000</v>
      </c>
      <c r="M63" s="12">
        <v>3862116338750</v>
      </c>
      <c r="O63" s="12">
        <v>3862116338750</v>
      </c>
      <c r="Q63" s="12">
        <f t="shared" si="2"/>
        <v>0</v>
      </c>
    </row>
    <row r="64" spans="1:17" ht="21" x14ac:dyDescent="0.25">
      <c r="A64" s="14" t="s">
        <v>67</v>
      </c>
      <c r="C64" s="12">
        <v>2500000</v>
      </c>
      <c r="E64" s="12">
        <v>1967674791406</v>
      </c>
      <c r="G64" s="12">
        <v>1967674791406</v>
      </c>
      <c r="I64" s="12">
        <f t="shared" si="0"/>
        <v>0</v>
      </c>
      <c r="K64" s="12">
        <v>2500000</v>
      </c>
      <c r="M64" s="12">
        <v>1967674791406</v>
      </c>
      <c r="O64" s="12">
        <v>1967674791406</v>
      </c>
      <c r="Q64" s="12">
        <f t="shared" si="2"/>
        <v>0</v>
      </c>
    </row>
    <row r="65" spans="1:17" ht="21" x14ac:dyDescent="0.25">
      <c r="A65" s="14" t="s">
        <v>75</v>
      </c>
      <c r="C65" s="12">
        <v>1500000</v>
      </c>
      <c r="E65" s="12">
        <v>1283256387937</v>
      </c>
      <c r="G65" s="12">
        <v>1283256387937</v>
      </c>
      <c r="I65" s="12">
        <f t="shared" si="0"/>
        <v>0</v>
      </c>
      <c r="K65" s="12">
        <v>1500000</v>
      </c>
      <c r="M65" s="12">
        <v>1283256387937</v>
      </c>
      <c r="O65" s="12">
        <v>1283256387937</v>
      </c>
      <c r="Q65" s="12">
        <f t="shared" si="2"/>
        <v>0</v>
      </c>
    </row>
    <row r="66" spans="1:17" ht="21" x14ac:dyDescent="0.25">
      <c r="A66" s="14" t="s">
        <v>69</v>
      </c>
      <c r="C66" s="12">
        <v>188009</v>
      </c>
      <c r="E66" s="12">
        <v>156152748635</v>
      </c>
      <c r="G66" s="12">
        <v>156152748635</v>
      </c>
      <c r="I66" s="12">
        <f t="shared" si="0"/>
        <v>0</v>
      </c>
      <c r="K66" s="12">
        <v>188009</v>
      </c>
      <c r="M66" s="12">
        <v>156152748635</v>
      </c>
      <c r="O66" s="12">
        <v>156922513908</v>
      </c>
      <c r="Q66" s="12">
        <f t="shared" si="2"/>
        <v>-769765273</v>
      </c>
    </row>
    <row r="67" spans="1:17" ht="21" x14ac:dyDescent="0.25">
      <c r="A67" s="14" t="s">
        <v>59</v>
      </c>
      <c r="C67" s="12">
        <v>4500000</v>
      </c>
      <c r="E67" s="12">
        <v>4498970625000</v>
      </c>
      <c r="G67" s="12">
        <v>4498970625000</v>
      </c>
      <c r="I67" s="12">
        <f t="shared" si="0"/>
        <v>0</v>
      </c>
      <c r="K67" s="12">
        <v>4500000</v>
      </c>
      <c r="M67" s="12">
        <v>4498970625000</v>
      </c>
      <c r="O67" s="12">
        <v>4500000000000</v>
      </c>
      <c r="Q67" s="12">
        <f t="shared" si="2"/>
        <v>-1029375000</v>
      </c>
    </row>
    <row r="68" spans="1:17" ht="21" x14ac:dyDescent="0.25">
      <c r="A68" s="14" t="s">
        <v>73</v>
      </c>
      <c r="C68" s="12">
        <v>400000</v>
      </c>
      <c r="E68" s="12">
        <v>370195298450</v>
      </c>
      <c r="G68" s="12">
        <v>370195298450</v>
      </c>
      <c r="I68" s="12">
        <f t="shared" si="0"/>
        <v>0</v>
      </c>
      <c r="K68" s="12">
        <v>400000</v>
      </c>
      <c r="M68" s="12">
        <v>370195298450</v>
      </c>
      <c r="O68" s="12">
        <v>370280000000</v>
      </c>
      <c r="Q68" s="12">
        <f t="shared" si="2"/>
        <v>-84701550</v>
      </c>
    </row>
    <row r="69" spans="1:17" s="14" customFormat="1" ht="21" x14ac:dyDescent="0.25">
      <c r="A69" s="14" t="s">
        <v>30</v>
      </c>
      <c r="C69" s="14" t="s">
        <v>30</v>
      </c>
      <c r="E69" s="15">
        <f>SUM(E8:E68)</f>
        <v>252719840377935</v>
      </c>
      <c r="G69" s="15">
        <f>SUM(G8:G68)</f>
        <v>250407007884188</v>
      </c>
      <c r="I69" s="15">
        <f>SUM(I8:I68)</f>
        <v>2312832493747</v>
      </c>
      <c r="K69" s="14" t="s">
        <v>30</v>
      </c>
      <c r="M69" s="15">
        <f>SUM(M8:M68)</f>
        <v>252719840377935</v>
      </c>
      <c r="O69" s="15">
        <f>SUM(O8:O68)</f>
        <v>250021086335287</v>
      </c>
      <c r="Q69" s="15">
        <f>SUM(Q8:Q68)</f>
        <v>2698754042648</v>
      </c>
    </row>
    <row r="81" s="12" customFormat="1" x14ac:dyDescent="0.2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6BCFD-5059-4DB0-B453-176F816F0DD4}">
  <dimension ref="A2:Y19"/>
  <sheetViews>
    <sheetView rightToLeft="1" topLeftCell="D1" workbookViewId="0">
      <selection activeCell="Y16" sqref="Y16"/>
    </sheetView>
  </sheetViews>
  <sheetFormatPr defaultRowHeight="18.75" x14ac:dyDescent="0.25"/>
  <cols>
    <col min="1" max="1" width="43.28515625" style="12" bestFit="1" customWidth="1"/>
    <col min="2" max="2" width="1" style="12" customWidth="1"/>
    <col min="3" max="3" width="20" style="12" customWidth="1"/>
    <col min="4" max="4" width="1" style="12" customWidth="1"/>
    <col min="5" max="5" width="24" style="12" customWidth="1"/>
    <col min="6" max="6" width="1" style="12" customWidth="1"/>
    <col min="7" max="7" width="24" style="12" customWidth="1"/>
    <col min="8" max="8" width="1" style="12" customWidth="1"/>
    <col min="9" max="9" width="15" style="12" customWidth="1"/>
    <col min="10" max="10" width="1" style="12" customWidth="1"/>
    <col min="11" max="11" width="22" style="12" customWidth="1"/>
    <col min="12" max="12" width="1" style="12" customWidth="1"/>
    <col min="13" max="13" width="19" style="12" customWidth="1"/>
    <col min="14" max="14" width="1" style="12" customWidth="1"/>
    <col min="15" max="15" width="23" style="12" customWidth="1"/>
    <col min="16" max="16" width="1" style="12" customWidth="1"/>
    <col min="17" max="17" width="20" style="12" customWidth="1"/>
    <col min="18" max="18" width="1" style="12" customWidth="1"/>
    <col min="19" max="19" width="16" style="12" customWidth="1"/>
    <col min="20" max="20" width="1" style="12" customWidth="1"/>
    <col min="21" max="21" width="24" style="12" customWidth="1"/>
    <col min="22" max="22" width="1" style="12" customWidth="1"/>
    <col min="23" max="23" width="24" style="12" customWidth="1"/>
    <col min="24" max="24" width="1" style="12" customWidth="1"/>
    <col min="25" max="25" width="32" style="12" customWidth="1"/>
    <col min="26" max="26" width="1" style="12" customWidth="1"/>
    <col min="27" max="27" width="9.140625" style="12" customWidth="1"/>
    <col min="28" max="16384" width="9.140625" style="12"/>
  </cols>
  <sheetData>
    <row r="2" spans="1:25" ht="26.25" x14ac:dyDescent="0.2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  <c r="R2" s="11" t="s">
        <v>0</v>
      </c>
      <c r="S2" s="11" t="s">
        <v>0</v>
      </c>
      <c r="T2" s="11" t="s">
        <v>0</v>
      </c>
      <c r="U2" s="11" t="s">
        <v>0</v>
      </c>
      <c r="V2" s="11" t="s">
        <v>0</v>
      </c>
      <c r="W2" s="11" t="s">
        <v>0</v>
      </c>
      <c r="X2" s="11" t="s">
        <v>0</v>
      </c>
      <c r="Y2" s="11" t="s">
        <v>0</v>
      </c>
    </row>
    <row r="3" spans="1:25" ht="26.25" x14ac:dyDescent="0.25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 t="s">
        <v>1</v>
      </c>
      <c r="M3" s="11" t="s">
        <v>1</v>
      </c>
      <c r="N3" s="11" t="s">
        <v>1</v>
      </c>
      <c r="O3" s="11" t="s">
        <v>1</v>
      </c>
      <c r="P3" s="11" t="s">
        <v>1</v>
      </c>
      <c r="Q3" s="11" t="s">
        <v>1</v>
      </c>
      <c r="R3" s="11" t="s">
        <v>1</v>
      </c>
      <c r="S3" s="11" t="s">
        <v>1</v>
      </c>
      <c r="T3" s="11" t="s">
        <v>1</v>
      </c>
      <c r="U3" s="11" t="s">
        <v>1</v>
      </c>
      <c r="V3" s="11" t="s">
        <v>1</v>
      </c>
      <c r="W3" s="11" t="s">
        <v>1</v>
      </c>
      <c r="X3" s="11" t="s">
        <v>1</v>
      </c>
      <c r="Y3" s="11" t="s">
        <v>1</v>
      </c>
    </row>
    <row r="4" spans="1:25" ht="26.25" x14ac:dyDescent="0.2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  <c r="R4" s="11" t="s">
        <v>2</v>
      </c>
      <c r="S4" s="11" t="s">
        <v>2</v>
      </c>
      <c r="T4" s="11" t="s">
        <v>2</v>
      </c>
      <c r="U4" s="11" t="s">
        <v>2</v>
      </c>
      <c r="V4" s="11" t="s">
        <v>2</v>
      </c>
      <c r="W4" s="11" t="s">
        <v>2</v>
      </c>
      <c r="X4" s="11" t="s">
        <v>2</v>
      </c>
      <c r="Y4" s="11" t="s">
        <v>2</v>
      </c>
    </row>
    <row r="6" spans="1:25" ht="27" thickBot="1" x14ac:dyDescent="0.3">
      <c r="A6" s="13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27" thickBot="1" x14ac:dyDescent="0.3">
      <c r="A7" s="13" t="s">
        <v>3</v>
      </c>
      <c r="C7" s="13" t="s">
        <v>7</v>
      </c>
      <c r="E7" s="13" t="s">
        <v>8</v>
      </c>
      <c r="G7" s="13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3" t="s">
        <v>13</v>
      </c>
    </row>
    <row r="8" spans="1:25" ht="27" thickBot="1" x14ac:dyDescent="0.3">
      <c r="A8" s="13" t="s">
        <v>3</v>
      </c>
      <c r="C8" s="13" t="s">
        <v>7</v>
      </c>
      <c r="E8" s="13" t="s">
        <v>8</v>
      </c>
      <c r="G8" s="13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 ht="21" x14ac:dyDescent="0.25">
      <c r="A9" s="14" t="s">
        <v>17</v>
      </c>
      <c r="C9" s="12">
        <v>139143412</v>
      </c>
      <c r="E9" s="12">
        <v>2175247048439</v>
      </c>
      <c r="G9" s="12">
        <v>2563021649040</v>
      </c>
      <c r="I9" s="12">
        <v>0</v>
      </c>
      <c r="K9" s="12">
        <v>0</v>
      </c>
      <c r="M9" s="12">
        <v>0</v>
      </c>
      <c r="O9" s="12">
        <v>0</v>
      </c>
      <c r="Q9" s="12">
        <v>139143412</v>
      </c>
      <c r="S9" s="12">
        <v>25728</v>
      </c>
      <c r="U9" s="12">
        <v>2175247048439</v>
      </c>
      <c r="W9" s="12">
        <v>3579881703936</v>
      </c>
      <c r="Y9" s="17">
        <v>6.7105334343548883E-3</v>
      </c>
    </row>
    <row r="10" spans="1:25" ht="21" x14ac:dyDescent="0.25">
      <c r="A10" s="14" t="s">
        <v>18</v>
      </c>
      <c r="C10" s="12">
        <v>14495303</v>
      </c>
      <c r="E10" s="12">
        <v>299601891872</v>
      </c>
      <c r="G10" s="12">
        <v>340888449770</v>
      </c>
      <c r="I10" s="12">
        <v>0</v>
      </c>
      <c r="K10" s="12">
        <v>0</v>
      </c>
      <c r="M10" s="12">
        <v>0</v>
      </c>
      <c r="O10" s="12">
        <v>0</v>
      </c>
      <c r="Q10" s="12">
        <v>14495303</v>
      </c>
      <c r="S10" s="12">
        <v>23370</v>
      </c>
      <c r="U10" s="12">
        <v>299601891872</v>
      </c>
      <c r="W10" s="12">
        <v>338426638536</v>
      </c>
      <c r="Y10" s="17">
        <v>6.343850050897562E-4</v>
      </c>
    </row>
    <row r="11" spans="1:25" ht="21" x14ac:dyDescent="0.25">
      <c r="A11" s="14" t="s">
        <v>19</v>
      </c>
      <c r="C11" s="12">
        <v>1325774</v>
      </c>
      <c r="E11" s="12">
        <v>29246795160</v>
      </c>
      <c r="G11" s="12">
        <v>28737416119</v>
      </c>
      <c r="I11" s="12">
        <v>0</v>
      </c>
      <c r="K11" s="12">
        <v>0</v>
      </c>
      <c r="M11" s="12">
        <v>0</v>
      </c>
      <c r="O11" s="12">
        <v>0</v>
      </c>
      <c r="Q11" s="12">
        <v>1325774</v>
      </c>
      <c r="S11" s="12">
        <v>19760</v>
      </c>
      <c r="U11" s="12">
        <v>29246795160</v>
      </c>
      <c r="W11" s="12">
        <v>26171882865</v>
      </c>
      <c r="Y11" s="17">
        <v>4.9059524735832476E-5</v>
      </c>
    </row>
    <row r="12" spans="1:25" ht="21" x14ac:dyDescent="0.25">
      <c r="A12" s="14" t="s">
        <v>20</v>
      </c>
      <c r="C12" s="12">
        <v>4137000</v>
      </c>
      <c r="E12" s="12">
        <v>400306283261</v>
      </c>
      <c r="G12" s="12">
        <v>487816468593</v>
      </c>
      <c r="I12" s="12">
        <v>0</v>
      </c>
      <c r="K12" s="12">
        <v>0</v>
      </c>
      <c r="M12" s="12">
        <v>0</v>
      </c>
      <c r="O12" s="12">
        <v>0</v>
      </c>
      <c r="Q12" s="12">
        <v>4137000</v>
      </c>
      <c r="S12" s="12">
        <v>119690</v>
      </c>
      <c r="U12" s="12">
        <v>400306283261</v>
      </c>
      <c r="W12" s="12">
        <v>494677227196</v>
      </c>
      <c r="Y12" s="17">
        <v>9.2727870551224034E-4</v>
      </c>
    </row>
    <row r="13" spans="1:25" ht="21" x14ac:dyDescent="0.25">
      <c r="A13" s="14" t="s">
        <v>21</v>
      </c>
      <c r="C13" s="12">
        <v>95203051</v>
      </c>
      <c r="E13" s="12">
        <v>1766348854697</v>
      </c>
      <c r="G13" s="12">
        <v>2083994786390</v>
      </c>
      <c r="I13" s="12">
        <v>0</v>
      </c>
      <c r="K13" s="12">
        <v>0</v>
      </c>
      <c r="M13" s="12">
        <v>-95203051</v>
      </c>
      <c r="O13" s="12">
        <v>2101898672161</v>
      </c>
      <c r="Q13" s="12">
        <v>0</v>
      </c>
      <c r="S13" s="12">
        <v>0</v>
      </c>
      <c r="U13" s="12">
        <v>0</v>
      </c>
      <c r="W13" s="12">
        <v>0</v>
      </c>
      <c r="Y13" s="17">
        <v>0</v>
      </c>
    </row>
    <row r="14" spans="1:25" ht="21" x14ac:dyDescent="0.25">
      <c r="A14" s="14" t="s">
        <v>22</v>
      </c>
      <c r="C14" s="12">
        <v>31544746</v>
      </c>
      <c r="E14" s="12">
        <v>999999992946</v>
      </c>
      <c r="G14" s="12">
        <v>998359666154</v>
      </c>
      <c r="I14" s="12">
        <v>0</v>
      </c>
      <c r="K14" s="12">
        <v>0</v>
      </c>
      <c r="M14" s="12">
        <v>0</v>
      </c>
      <c r="O14" s="12">
        <v>0</v>
      </c>
      <c r="Q14" s="12">
        <v>31544746</v>
      </c>
      <c r="S14" s="12">
        <v>33234</v>
      </c>
      <c r="U14" s="12">
        <v>999999992946</v>
      </c>
      <c r="W14" s="12">
        <v>1048358088564</v>
      </c>
      <c r="Y14" s="17">
        <v>1.9651604679423438E-3</v>
      </c>
    </row>
    <row r="15" spans="1:25" ht="21" x14ac:dyDescent="0.25">
      <c r="A15" s="14" t="s">
        <v>23</v>
      </c>
      <c r="C15" s="12">
        <v>13222441</v>
      </c>
      <c r="E15" s="12">
        <v>999999990389</v>
      </c>
      <c r="G15" s="12">
        <v>997276167543</v>
      </c>
      <c r="I15" s="12">
        <v>0</v>
      </c>
      <c r="K15" s="12">
        <v>0</v>
      </c>
      <c r="M15" s="12">
        <v>0</v>
      </c>
      <c r="O15" s="12">
        <v>0</v>
      </c>
      <c r="Q15" s="12">
        <v>13222441</v>
      </c>
      <c r="S15" s="12">
        <v>75164</v>
      </c>
      <c r="U15" s="12">
        <v>999999990389</v>
      </c>
      <c r="W15" s="12">
        <v>993851555324</v>
      </c>
      <c r="Y15" s="17">
        <v>1.862987283477717E-3</v>
      </c>
    </row>
    <row r="16" spans="1:25" ht="21" x14ac:dyDescent="0.25">
      <c r="A16" s="14" t="s">
        <v>24</v>
      </c>
      <c r="C16" s="12">
        <v>6813985</v>
      </c>
      <c r="E16" s="12">
        <v>999999996645</v>
      </c>
      <c r="G16" s="12">
        <v>987714381690</v>
      </c>
      <c r="I16" s="12">
        <v>0</v>
      </c>
      <c r="K16" s="12">
        <v>0</v>
      </c>
      <c r="M16" s="12">
        <v>0</v>
      </c>
      <c r="O16" s="12">
        <v>0</v>
      </c>
      <c r="Q16" s="12">
        <v>6813985</v>
      </c>
      <c r="S16" s="12">
        <v>146196</v>
      </c>
      <c r="U16" s="12">
        <v>999999996645</v>
      </c>
      <c r="W16" s="12">
        <v>996177351060</v>
      </c>
      <c r="Y16" s="17">
        <v>1.8673470169378299E-3</v>
      </c>
    </row>
    <row r="17" spans="1:25" ht="21" x14ac:dyDescent="0.25">
      <c r="A17" s="14" t="s">
        <v>25</v>
      </c>
      <c r="C17" s="12">
        <v>31898944</v>
      </c>
      <c r="E17" s="12">
        <v>999999995456</v>
      </c>
      <c r="G17" s="12">
        <v>991355381632</v>
      </c>
      <c r="I17" s="12">
        <v>0</v>
      </c>
      <c r="K17" s="12">
        <v>0</v>
      </c>
      <c r="M17" s="12">
        <v>0</v>
      </c>
      <c r="O17" s="12">
        <v>0</v>
      </c>
      <c r="Q17" s="12">
        <v>31898944</v>
      </c>
      <c r="S17" s="12">
        <v>30884</v>
      </c>
      <c r="U17" s="12">
        <v>999999995456</v>
      </c>
      <c r="W17" s="12">
        <v>985166986496</v>
      </c>
      <c r="Y17" s="17">
        <v>1.8467079496049873E-3</v>
      </c>
    </row>
    <row r="18" spans="1:25" ht="21.75" thickBot="1" x14ac:dyDescent="0.3">
      <c r="A18" s="14" t="s">
        <v>27</v>
      </c>
      <c r="C18" s="12">
        <v>10079988</v>
      </c>
      <c r="E18" s="12">
        <v>4194094341693</v>
      </c>
      <c r="G18" s="12">
        <v>4491129090011</v>
      </c>
      <c r="I18" s="12">
        <v>0</v>
      </c>
      <c r="K18" s="12">
        <v>0</v>
      </c>
      <c r="M18" s="12">
        <v>0</v>
      </c>
      <c r="O18" s="12">
        <v>0</v>
      </c>
      <c r="Q18" s="12">
        <v>10079988</v>
      </c>
      <c r="S18" s="12">
        <v>520550</v>
      </c>
      <c r="U18" s="12">
        <v>4194094341693</v>
      </c>
      <c r="W18" s="12">
        <v>5243595935416</v>
      </c>
      <c r="Y18" s="17">
        <v>9.8291867583693571E-3</v>
      </c>
    </row>
    <row r="19" spans="1:25" ht="21.75" thickBot="1" x14ac:dyDescent="0.3">
      <c r="A19" s="14" t="s">
        <v>30</v>
      </c>
      <c r="C19" s="12" t="s">
        <v>30</v>
      </c>
      <c r="E19" s="15">
        <f>SUM(E9:E18)</f>
        <v>12864845190558</v>
      </c>
      <c r="F19" s="14"/>
      <c r="G19" s="15">
        <f>SUM(G9:G18)</f>
        <v>13970293456942</v>
      </c>
      <c r="I19" s="12" t="s">
        <v>30</v>
      </c>
      <c r="K19" s="15">
        <f>SUM(K9:K18)</f>
        <v>0</v>
      </c>
      <c r="L19" s="14"/>
      <c r="M19" s="14" t="s">
        <v>30</v>
      </c>
      <c r="N19" s="14"/>
      <c r="O19" s="15">
        <f>SUM(O9:O18)</f>
        <v>2101898672161</v>
      </c>
      <c r="P19" s="14"/>
      <c r="Q19" s="14" t="s">
        <v>30</v>
      </c>
      <c r="R19" s="14"/>
      <c r="S19" s="14" t="s">
        <v>30</v>
      </c>
      <c r="T19" s="14"/>
      <c r="U19" s="15">
        <f>SUM(U9:U18)</f>
        <v>11098496335861</v>
      </c>
      <c r="V19" s="14"/>
      <c r="W19" s="15">
        <f>SUM(W9:W18)</f>
        <v>13706307369393</v>
      </c>
      <c r="X19" s="14"/>
      <c r="Y19" s="26">
        <f>SUM(Y9:Y18)</f>
        <v>2.5692646146024952E-2</v>
      </c>
    </row>
  </sheetData>
  <mergeCells count="17">
    <mergeCell ref="Y7:Y8"/>
    <mergeCell ref="I7:K7"/>
    <mergeCell ref="M7:O7"/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"/>
  <sheetViews>
    <sheetView rightToLeft="1" workbookViewId="0">
      <selection activeCell="A31" sqref="A1:XFD1048576"/>
    </sheetView>
  </sheetViews>
  <sheetFormatPr defaultRowHeight="18.75" x14ac:dyDescent="0.25"/>
  <cols>
    <col min="1" max="1" width="28.85546875" style="12" customWidth="1"/>
    <col min="2" max="2" width="1" style="12" customWidth="1"/>
    <col min="3" max="3" width="21" style="12" customWidth="1"/>
    <col min="4" max="4" width="1" style="12" customWidth="1"/>
    <col min="5" max="5" width="15" style="12" customWidth="1"/>
    <col min="6" max="6" width="1" style="12" customWidth="1"/>
    <col min="7" max="7" width="20" style="12" customWidth="1"/>
    <col min="8" max="8" width="1" style="12" customWidth="1"/>
    <col min="9" max="9" width="27" style="12" customWidth="1"/>
    <col min="10" max="10" width="1" style="12" customWidth="1"/>
    <col min="11" max="11" width="21" style="12" customWidth="1"/>
    <col min="12" max="12" width="1" style="12" customWidth="1"/>
    <col min="13" max="13" width="15" style="12" customWidth="1"/>
    <col min="14" max="14" width="1" style="12" customWidth="1"/>
    <col min="15" max="15" width="20" style="12" customWidth="1"/>
    <col min="16" max="16" width="1" style="12" customWidth="1"/>
    <col min="17" max="17" width="27" style="12" customWidth="1"/>
    <col min="18" max="18" width="1" style="12" customWidth="1"/>
    <col min="19" max="19" width="9.140625" style="12" customWidth="1"/>
    <col min="20" max="16384" width="9.140625" style="12"/>
  </cols>
  <sheetData>
    <row r="2" spans="1:17" s="12" customFormat="1" ht="26.25" x14ac:dyDescent="0.2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</row>
    <row r="3" spans="1:17" s="12" customFormat="1" ht="26.25" x14ac:dyDescent="0.25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 t="s">
        <v>1</v>
      </c>
      <c r="M3" s="11" t="s">
        <v>1</v>
      </c>
      <c r="N3" s="11" t="s">
        <v>1</v>
      </c>
      <c r="O3" s="11" t="s">
        <v>1</v>
      </c>
      <c r="P3" s="11" t="s">
        <v>1</v>
      </c>
      <c r="Q3" s="11" t="s">
        <v>1</v>
      </c>
    </row>
    <row r="4" spans="1:17" s="12" customFormat="1" ht="26.25" x14ac:dyDescent="0.2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</row>
    <row r="6" spans="1:17" s="12" customFormat="1" ht="26.25" x14ac:dyDescent="0.25">
      <c r="A6" s="13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K6" s="13" t="s">
        <v>6</v>
      </c>
      <c r="L6" s="13" t="s">
        <v>6</v>
      </c>
      <c r="M6" s="13" t="s">
        <v>6</v>
      </c>
      <c r="N6" s="13" t="s">
        <v>6</v>
      </c>
      <c r="O6" s="13" t="s">
        <v>6</v>
      </c>
      <c r="P6" s="13" t="s">
        <v>6</v>
      </c>
      <c r="Q6" s="13" t="s">
        <v>6</v>
      </c>
    </row>
    <row r="7" spans="1:17" s="12" customFormat="1" ht="27" thickBot="1" x14ac:dyDescent="0.3">
      <c r="A7" s="13" t="s">
        <v>3</v>
      </c>
      <c r="C7" s="13" t="s">
        <v>31</v>
      </c>
      <c r="E7" s="13" t="s">
        <v>32</v>
      </c>
      <c r="G7" s="13" t="s">
        <v>33</v>
      </c>
      <c r="I7" s="13" t="s">
        <v>34</v>
      </c>
      <c r="K7" s="13" t="s">
        <v>31</v>
      </c>
      <c r="M7" s="13" t="s">
        <v>32</v>
      </c>
      <c r="O7" s="13" t="s">
        <v>33</v>
      </c>
      <c r="Q7" s="13" t="s">
        <v>34</v>
      </c>
    </row>
    <row r="8" spans="1:17" s="12" customFormat="1" ht="21" x14ac:dyDescent="0.25">
      <c r="A8" s="14" t="s">
        <v>35</v>
      </c>
      <c r="C8" s="12">
        <v>11000000</v>
      </c>
      <c r="E8" s="12">
        <v>7290</v>
      </c>
      <c r="G8" s="12" t="s">
        <v>36</v>
      </c>
      <c r="I8" s="12" t="s">
        <v>224</v>
      </c>
      <c r="K8" s="12">
        <v>7000000</v>
      </c>
      <c r="M8" s="12">
        <v>7204</v>
      </c>
      <c r="O8" s="12" t="s">
        <v>36</v>
      </c>
      <c r="Q8" s="12" t="s">
        <v>224</v>
      </c>
    </row>
    <row r="9" spans="1:17" s="12" customFormat="1" ht="21" x14ac:dyDescent="0.25">
      <c r="A9" s="14" t="s">
        <v>37</v>
      </c>
      <c r="C9" s="12">
        <v>9090119780</v>
      </c>
      <c r="E9" s="12">
        <v>1949</v>
      </c>
      <c r="G9" s="12" t="s">
        <v>38</v>
      </c>
      <c r="I9" s="12" t="s">
        <v>223</v>
      </c>
      <c r="K9" s="12">
        <v>9090119780</v>
      </c>
      <c r="M9" s="12">
        <v>1949</v>
      </c>
      <c r="O9" s="12" t="s">
        <v>38</v>
      </c>
      <c r="Q9" s="12" t="s">
        <v>223</v>
      </c>
    </row>
    <row r="10" spans="1:17" s="12" customFormat="1" x14ac:dyDescent="0.2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Y70"/>
  <sheetViews>
    <sheetView rightToLeft="1" topLeftCell="D1" workbookViewId="0">
      <selection activeCell="Y15" sqref="Y15"/>
    </sheetView>
  </sheetViews>
  <sheetFormatPr defaultRowHeight="18.75" x14ac:dyDescent="0.25"/>
  <cols>
    <col min="1" max="1" width="37.28515625" style="12" bestFit="1" customWidth="1"/>
    <col min="2" max="2" width="1" style="12" customWidth="1"/>
    <col min="3" max="3" width="18" style="12" customWidth="1"/>
    <col min="4" max="4" width="1" style="12" customWidth="1"/>
    <col min="5" max="5" width="24" style="12" customWidth="1"/>
    <col min="6" max="6" width="1" style="12" customWidth="1"/>
    <col min="7" max="7" width="24" style="12" customWidth="1"/>
    <col min="8" max="8" width="1" style="12" customWidth="1"/>
    <col min="9" max="9" width="18" style="12" customWidth="1"/>
    <col min="10" max="10" width="1" style="12" customWidth="1"/>
    <col min="11" max="11" width="24" style="12" customWidth="1"/>
    <col min="12" max="12" width="1" style="12" customWidth="1"/>
    <col min="13" max="13" width="18" style="12" customWidth="1"/>
    <col min="14" max="14" width="1" style="12" customWidth="1"/>
    <col min="15" max="15" width="24" style="12" customWidth="1"/>
    <col min="16" max="16" width="1" style="12" customWidth="1"/>
    <col min="17" max="17" width="18" style="12" customWidth="1"/>
    <col min="18" max="18" width="1" style="12" customWidth="1"/>
    <col min="19" max="19" width="23" style="12" customWidth="1"/>
    <col min="20" max="20" width="1" style="12" customWidth="1"/>
    <col min="21" max="21" width="24" style="12" customWidth="1"/>
    <col min="22" max="22" width="1" style="12" customWidth="1"/>
    <col min="23" max="23" width="24" style="12" customWidth="1"/>
    <col min="24" max="24" width="1" style="12" customWidth="1"/>
    <col min="25" max="25" width="32" style="12" customWidth="1"/>
    <col min="26" max="26" width="1" style="12" customWidth="1"/>
    <col min="27" max="27" width="9.140625" style="12" customWidth="1"/>
    <col min="28" max="16384" width="9.140625" style="12"/>
  </cols>
  <sheetData>
    <row r="2" spans="1:25" ht="26.25" x14ac:dyDescent="0.2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  <c r="R2" s="11" t="s">
        <v>0</v>
      </c>
      <c r="S2" s="11" t="s">
        <v>0</v>
      </c>
      <c r="T2" s="11" t="s">
        <v>0</v>
      </c>
      <c r="U2" s="11" t="s">
        <v>0</v>
      </c>
      <c r="V2" s="11" t="s">
        <v>0</v>
      </c>
      <c r="W2" s="11" t="s">
        <v>0</v>
      </c>
      <c r="X2" s="11" t="s">
        <v>0</v>
      </c>
      <c r="Y2" s="11" t="s">
        <v>0</v>
      </c>
    </row>
    <row r="3" spans="1:25" ht="26.25" x14ac:dyDescent="0.25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 t="s">
        <v>1</v>
      </c>
      <c r="M3" s="11" t="s">
        <v>1</v>
      </c>
      <c r="N3" s="11" t="s">
        <v>1</v>
      </c>
      <c r="O3" s="11" t="s">
        <v>1</v>
      </c>
      <c r="P3" s="11" t="s">
        <v>1</v>
      </c>
      <c r="Q3" s="11" t="s">
        <v>1</v>
      </c>
      <c r="R3" s="11" t="s">
        <v>1</v>
      </c>
      <c r="S3" s="11" t="s">
        <v>1</v>
      </c>
      <c r="T3" s="11" t="s">
        <v>1</v>
      </c>
      <c r="U3" s="11" t="s">
        <v>1</v>
      </c>
      <c r="V3" s="11" t="s">
        <v>1</v>
      </c>
      <c r="W3" s="11" t="s">
        <v>1</v>
      </c>
      <c r="X3" s="11" t="s">
        <v>1</v>
      </c>
      <c r="Y3" s="11" t="s">
        <v>1</v>
      </c>
    </row>
    <row r="4" spans="1:25" ht="26.25" x14ac:dyDescent="0.2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  <c r="R4" s="11" t="s">
        <v>2</v>
      </c>
      <c r="S4" s="11" t="s">
        <v>2</v>
      </c>
      <c r="T4" s="11" t="s">
        <v>2</v>
      </c>
      <c r="U4" s="11" t="s">
        <v>2</v>
      </c>
      <c r="V4" s="11" t="s">
        <v>2</v>
      </c>
      <c r="W4" s="11" t="s">
        <v>2</v>
      </c>
      <c r="X4" s="11" t="s">
        <v>2</v>
      </c>
      <c r="Y4" s="11" t="s">
        <v>2</v>
      </c>
    </row>
    <row r="6" spans="1:25" ht="27" thickBot="1" x14ac:dyDescent="0.3">
      <c r="A6" s="19" t="s">
        <v>39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27" thickBot="1" x14ac:dyDescent="0.3">
      <c r="A7" s="13" t="s">
        <v>40</v>
      </c>
      <c r="C7" s="13" t="s">
        <v>7</v>
      </c>
      <c r="E7" s="13" t="s">
        <v>8</v>
      </c>
      <c r="G7" s="13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3" t="s">
        <v>7</v>
      </c>
      <c r="S7" s="13" t="s">
        <v>41</v>
      </c>
      <c r="U7" s="13" t="s">
        <v>8</v>
      </c>
      <c r="W7" s="13" t="s">
        <v>9</v>
      </c>
      <c r="Y7" s="13" t="s">
        <v>13</v>
      </c>
    </row>
    <row r="8" spans="1:25" ht="27" thickBot="1" x14ac:dyDescent="0.3">
      <c r="A8" s="13" t="s">
        <v>40</v>
      </c>
      <c r="C8" s="13" t="s">
        <v>7</v>
      </c>
      <c r="E8" s="13" t="s">
        <v>8</v>
      </c>
      <c r="G8" s="13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3" t="s">
        <v>7</v>
      </c>
      <c r="S8" s="13" t="s">
        <v>41</v>
      </c>
      <c r="U8" s="13" t="s">
        <v>8</v>
      </c>
      <c r="W8" s="13" t="s">
        <v>9</v>
      </c>
      <c r="Y8" s="13" t="s">
        <v>13</v>
      </c>
    </row>
    <row r="9" spans="1:25" ht="21" x14ac:dyDescent="0.25">
      <c r="A9" s="14" t="s">
        <v>42</v>
      </c>
      <c r="C9" s="12">
        <v>3207600</v>
      </c>
      <c r="E9" s="12">
        <v>4947864134400</v>
      </c>
      <c r="G9" s="12">
        <v>6751047630846</v>
      </c>
      <c r="I9" s="12">
        <v>0</v>
      </c>
      <c r="K9" s="12">
        <v>0</v>
      </c>
      <c r="M9" s="12">
        <v>0</v>
      </c>
      <c r="O9" s="12">
        <v>0</v>
      </c>
      <c r="Q9" s="12">
        <v>3207600</v>
      </c>
      <c r="S9" s="12">
        <v>2141603</v>
      </c>
      <c r="U9" s="12">
        <v>4947864134400</v>
      </c>
      <c r="W9" s="12">
        <v>6864427351193</v>
      </c>
      <c r="Y9" s="17">
        <v>1.2867455703140828E-2</v>
      </c>
    </row>
    <row r="10" spans="1:25" ht="21" x14ac:dyDescent="0.25">
      <c r="A10" s="14" t="s">
        <v>43</v>
      </c>
      <c r="C10" s="12">
        <v>460251</v>
      </c>
      <c r="E10" s="12">
        <v>1979976789450</v>
      </c>
      <c r="G10" s="12">
        <v>2621438728609</v>
      </c>
      <c r="I10" s="12">
        <v>0</v>
      </c>
      <c r="K10" s="12">
        <v>0</v>
      </c>
      <c r="M10" s="12">
        <v>4000</v>
      </c>
      <c r="O10" s="12">
        <v>23672777600</v>
      </c>
      <c r="Q10" s="12">
        <v>456251</v>
      </c>
      <c r="S10" s="12">
        <v>5920000</v>
      </c>
      <c r="U10" s="12">
        <v>1962768989450</v>
      </c>
      <c r="W10" s="12">
        <v>2701005920000</v>
      </c>
      <c r="Y10" s="17">
        <v>5.0630696854095042E-3</v>
      </c>
    </row>
    <row r="11" spans="1:25" ht="21" x14ac:dyDescent="0.25">
      <c r="A11" s="14" t="s">
        <v>44</v>
      </c>
      <c r="C11" s="12">
        <v>252190</v>
      </c>
      <c r="E11" s="12">
        <v>735998861700</v>
      </c>
      <c r="G11" s="12">
        <v>975423710340</v>
      </c>
      <c r="I11" s="12">
        <v>0</v>
      </c>
      <c r="K11" s="12">
        <v>0</v>
      </c>
      <c r="M11" s="12">
        <v>0</v>
      </c>
      <c r="O11" s="12">
        <v>0</v>
      </c>
      <c r="Q11" s="12">
        <v>252190</v>
      </c>
      <c r="S11" s="12">
        <v>3968917</v>
      </c>
      <c r="U11" s="12">
        <v>735998861700</v>
      </c>
      <c r="W11" s="12">
        <v>1000195510375</v>
      </c>
      <c r="Y11" s="17">
        <v>1.8748791072854627E-3</v>
      </c>
    </row>
    <row r="12" spans="1:25" ht="21" x14ac:dyDescent="0.25">
      <c r="A12" s="14" t="s">
        <v>45</v>
      </c>
      <c r="C12" s="12">
        <v>963700</v>
      </c>
      <c r="E12" s="12">
        <v>3999707714200</v>
      </c>
      <c r="G12" s="12">
        <v>5229645279737</v>
      </c>
      <c r="I12" s="12">
        <v>0</v>
      </c>
      <c r="K12" s="12">
        <v>0</v>
      </c>
      <c r="M12" s="12">
        <v>0</v>
      </c>
      <c r="O12" s="12">
        <v>0</v>
      </c>
      <c r="Q12" s="12">
        <v>963700</v>
      </c>
      <c r="S12" s="12">
        <v>5515732</v>
      </c>
      <c r="U12" s="12">
        <v>3999707714200</v>
      </c>
      <c r="W12" s="12">
        <v>5311657584163</v>
      </c>
      <c r="Y12" s="17">
        <v>9.9567691779258189E-3</v>
      </c>
    </row>
    <row r="13" spans="1:25" ht="21" x14ac:dyDescent="0.25">
      <c r="A13" s="14" t="s">
        <v>47</v>
      </c>
      <c r="C13" s="12">
        <v>1440000</v>
      </c>
      <c r="E13" s="12">
        <v>1440000000000</v>
      </c>
      <c r="G13" s="12">
        <v>1439670600000</v>
      </c>
      <c r="I13" s="12">
        <v>0</v>
      </c>
      <c r="K13" s="12">
        <v>0</v>
      </c>
      <c r="M13" s="12">
        <v>0</v>
      </c>
      <c r="O13" s="12">
        <v>0</v>
      </c>
      <c r="Q13" s="12">
        <v>1440000</v>
      </c>
      <c r="S13" s="12">
        <v>1000000</v>
      </c>
      <c r="U13" s="12">
        <v>1440000000000</v>
      </c>
      <c r="W13" s="12">
        <v>1439670600000</v>
      </c>
      <c r="Y13" s="17">
        <v>2.6986807092356587E-3</v>
      </c>
    </row>
    <row r="14" spans="1:25" ht="21" x14ac:dyDescent="0.25">
      <c r="A14" s="14" t="s">
        <v>48</v>
      </c>
      <c r="C14" s="12">
        <v>46184</v>
      </c>
      <c r="E14" s="12">
        <v>26340592963</v>
      </c>
      <c r="G14" s="12">
        <v>41791576389</v>
      </c>
      <c r="I14" s="12">
        <v>0</v>
      </c>
      <c r="K14" s="12">
        <v>0</v>
      </c>
      <c r="M14" s="12">
        <v>0</v>
      </c>
      <c r="O14" s="12">
        <v>0</v>
      </c>
      <c r="Q14" s="12">
        <v>46184</v>
      </c>
      <c r="S14" s="12">
        <v>933490</v>
      </c>
      <c r="U14" s="12">
        <v>26340592963</v>
      </c>
      <c r="W14" s="12">
        <v>43102440220</v>
      </c>
      <c r="Y14" s="17">
        <v>8.0796068171911804E-5</v>
      </c>
    </row>
    <row r="15" spans="1:25" ht="21" x14ac:dyDescent="0.25">
      <c r="A15" s="14" t="s">
        <v>49</v>
      </c>
      <c r="C15" s="12">
        <v>73594</v>
      </c>
      <c r="E15" s="12">
        <v>40178911377</v>
      </c>
      <c r="G15" s="12">
        <v>63569935110</v>
      </c>
      <c r="I15" s="12">
        <v>0</v>
      </c>
      <c r="K15" s="12">
        <v>0</v>
      </c>
      <c r="M15" s="12">
        <v>0</v>
      </c>
      <c r="O15" s="12">
        <v>0</v>
      </c>
      <c r="Q15" s="12">
        <v>73594</v>
      </c>
      <c r="S15" s="12">
        <v>889800</v>
      </c>
      <c r="U15" s="12">
        <v>40178911377</v>
      </c>
      <c r="W15" s="12">
        <v>65468961748</v>
      </c>
      <c r="Y15" s="17">
        <v>1.2272239505551816E-4</v>
      </c>
    </row>
    <row r="16" spans="1:25" ht="21" x14ac:dyDescent="0.25">
      <c r="A16" s="14" t="s">
        <v>50</v>
      </c>
      <c r="C16" s="12">
        <v>339795</v>
      </c>
      <c r="E16" s="12">
        <v>180862074280</v>
      </c>
      <c r="G16" s="12">
        <v>284693265365</v>
      </c>
      <c r="I16" s="12">
        <v>0</v>
      </c>
      <c r="K16" s="12">
        <v>0</v>
      </c>
      <c r="M16" s="12">
        <v>0</v>
      </c>
      <c r="O16" s="12">
        <v>0</v>
      </c>
      <c r="Q16" s="12">
        <v>339795</v>
      </c>
      <c r="S16" s="12">
        <v>859610</v>
      </c>
      <c r="U16" s="12">
        <v>180862074280</v>
      </c>
      <c r="W16" s="12">
        <v>292024364092</v>
      </c>
      <c r="Y16" s="17">
        <v>5.4740335601900238E-4</v>
      </c>
    </row>
    <row r="17" spans="1:25" ht="21" x14ac:dyDescent="0.25">
      <c r="A17" s="14" t="s">
        <v>52</v>
      </c>
      <c r="C17" s="12">
        <v>52417</v>
      </c>
      <c r="E17" s="12">
        <v>27446922399</v>
      </c>
      <c r="G17" s="12">
        <v>43496157977</v>
      </c>
      <c r="I17" s="12">
        <v>0</v>
      </c>
      <c r="K17" s="12">
        <v>0</v>
      </c>
      <c r="M17" s="12">
        <v>0</v>
      </c>
      <c r="O17" s="12">
        <v>0</v>
      </c>
      <c r="Q17" s="12">
        <v>52417</v>
      </c>
      <c r="S17" s="12">
        <v>846490</v>
      </c>
      <c r="U17" s="12">
        <v>27446922399</v>
      </c>
      <c r="W17" s="12">
        <v>44360316585</v>
      </c>
      <c r="Y17" s="17">
        <v>8.3153973293284003E-5</v>
      </c>
    </row>
    <row r="18" spans="1:25" ht="21" x14ac:dyDescent="0.25">
      <c r="A18" s="14" t="s">
        <v>53</v>
      </c>
      <c r="C18" s="12">
        <v>1010965</v>
      </c>
      <c r="E18" s="12">
        <v>472758218038</v>
      </c>
      <c r="G18" s="12">
        <v>870666259823</v>
      </c>
      <c r="I18" s="12">
        <v>0</v>
      </c>
      <c r="K18" s="12">
        <v>0</v>
      </c>
      <c r="M18" s="12">
        <v>0</v>
      </c>
      <c r="O18" s="12">
        <v>0</v>
      </c>
      <c r="Q18" s="12">
        <v>1010965</v>
      </c>
      <c r="S18" s="12">
        <v>879000</v>
      </c>
      <c r="U18" s="12">
        <v>472758218038</v>
      </c>
      <c r="W18" s="12">
        <v>888434959003</v>
      </c>
      <c r="Y18" s="17">
        <v>1.6653825432511918E-3</v>
      </c>
    </row>
    <row r="19" spans="1:25" ht="21" x14ac:dyDescent="0.25">
      <c r="A19" s="14" t="s">
        <v>54</v>
      </c>
      <c r="C19" s="12">
        <v>3000000</v>
      </c>
      <c r="E19" s="12">
        <v>3000000000000</v>
      </c>
      <c r="G19" s="12">
        <v>2999313750000</v>
      </c>
      <c r="I19" s="12">
        <v>0</v>
      </c>
      <c r="K19" s="12">
        <v>0</v>
      </c>
      <c r="M19" s="12">
        <v>3000000</v>
      </c>
      <c r="O19" s="12">
        <v>3000000000000</v>
      </c>
      <c r="Q19" s="12">
        <v>0</v>
      </c>
      <c r="S19" s="12">
        <v>0</v>
      </c>
      <c r="U19" s="12">
        <v>0</v>
      </c>
      <c r="W19" s="12">
        <v>0</v>
      </c>
      <c r="Y19" s="17">
        <v>0</v>
      </c>
    </row>
    <row r="20" spans="1:25" ht="21" x14ac:dyDescent="0.25">
      <c r="A20" s="14" t="s">
        <v>55</v>
      </c>
      <c r="C20" s="12">
        <v>1000000</v>
      </c>
      <c r="E20" s="12">
        <v>1000011326250</v>
      </c>
      <c r="G20" s="12">
        <v>999771250000</v>
      </c>
      <c r="I20" s="12">
        <v>0</v>
      </c>
      <c r="K20" s="12">
        <v>0</v>
      </c>
      <c r="M20" s="12">
        <v>0</v>
      </c>
      <c r="O20" s="12">
        <v>0</v>
      </c>
      <c r="Q20" s="12">
        <v>1000000</v>
      </c>
      <c r="S20" s="12">
        <v>1000000</v>
      </c>
      <c r="U20" s="12">
        <v>1000011326250</v>
      </c>
      <c r="W20" s="12">
        <v>999771250000</v>
      </c>
      <c r="Y20" s="17">
        <v>1.8740838258580962E-3</v>
      </c>
    </row>
    <row r="21" spans="1:25" ht="21" x14ac:dyDescent="0.25">
      <c r="A21" s="14" t="s">
        <v>56</v>
      </c>
      <c r="C21" s="12">
        <v>2390000</v>
      </c>
      <c r="E21" s="12">
        <v>2390000000000</v>
      </c>
      <c r="G21" s="12">
        <v>2389453287500</v>
      </c>
      <c r="I21" s="12">
        <v>0</v>
      </c>
      <c r="K21" s="12">
        <v>0</v>
      </c>
      <c r="M21" s="12">
        <v>0</v>
      </c>
      <c r="O21" s="12">
        <v>0</v>
      </c>
      <c r="Q21" s="12">
        <v>2390000</v>
      </c>
      <c r="S21" s="12">
        <v>1000000</v>
      </c>
      <c r="U21" s="12">
        <v>2390000000000</v>
      </c>
      <c r="W21" s="12">
        <v>2389453287500</v>
      </c>
      <c r="Y21" s="17">
        <v>4.4790603438008498E-3</v>
      </c>
    </row>
    <row r="22" spans="1:25" ht="21" x14ac:dyDescent="0.25">
      <c r="A22" s="14" t="s">
        <v>57</v>
      </c>
      <c r="C22" s="12">
        <v>2000000</v>
      </c>
      <c r="E22" s="12">
        <v>2000000000000</v>
      </c>
      <c r="G22" s="12">
        <v>1999542500000</v>
      </c>
      <c r="I22" s="12">
        <v>0</v>
      </c>
      <c r="K22" s="12">
        <v>0</v>
      </c>
      <c r="M22" s="12">
        <v>0</v>
      </c>
      <c r="O22" s="12">
        <v>0</v>
      </c>
      <c r="Q22" s="12">
        <v>2000000</v>
      </c>
      <c r="S22" s="12">
        <v>1000000</v>
      </c>
      <c r="U22" s="12">
        <v>2000000000000</v>
      </c>
      <c r="W22" s="12">
        <v>1999542500000</v>
      </c>
      <c r="Y22" s="17">
        <v>3.7481676517161925E-3</v>
      </c>
    </row>
    <row r="23" spans="1:25" ht="21" x14ac:dyDescent="0.25">
      <c r="A23" s="14" t="s">
        <v>59</v>
      </c>
      <c r="C23" s="12">
        <v>4500000</v>
      </c>
      <c r="E23" s="12">
        <v>4500000000000</v>
      </c>
      <c r="G23" s="12">
        <v>4498970625000</v>
      </c>
      <c r="I23" s="12">
        <v>0</v>
      </c>
      <c r="K23" s="12">
        <v>0</v>
      </c>
      <c r="M23" s="12">
        <v>0</v>
      </c>
      <c r="O23" s="12">
        <v>0</v>
      </c>
      <c r="Q23" s="12">
        <v>4500000</v>
      </c>
      <c r="S23" s="12">
        <v>1000000</v>
      </c>
      <c r="U23" s="12">
        <v>4500000000000</v>
      </c>
      <c r="W23" s="12">
        <v>4498970625000</v>
      </c>
      <c r="Y23" s="17">
        <v>8.4333772163614328E-3</v>
      </c>
    </row>
    <row r="24" spans="1:25" ht="21" x14ac:dyDescent="0.25">
      <c r="A24" s="14" t="s">
        <v>60</v>
      </c>
      <c r="C24" s="12">
        <v>3500000</v>
      </c>
      <c r="E24" s="12">
        <v>3500000000000</v>
      </c>
      <c r="G24" s="12">
        <v>3499199375000</v>
      </c>
      <c r="I24" s="12">
        <v>0</v>
      </c>
      <c r="K24" s="12">
        <v>0</v>
      </c>
      <c r="M24" s="12">
        <v>0</v>
      </c>
      <c r="O24" s="12">
        <v>0</v>
      </c>
      <c r="Q24" s="12">
        <v>3500000</v>
      </c>
      <c r="S24" s="12">
        <v>1000000</v>
      </c>
      <c r="U24" s="12">
        <v>3500000000000</v>
      </c>
      <c r="W24" s="12">
        <v>3499199375000</v>
      </c>
      <c r="Y24" s="17">
        <v>6.559293390503337E-3</v>
      </c>
    </row>
    <row r="25" spans="1:25" ht="21" x14ac:dyDescent="0.25">
      <c r="A25" s="14" t="s">
        <v>61</v>
      </c>
      <c r="C25" s="12">
        <v>5000000</v>
      </c>
      <c r="E25" s="12">
        <v>3863035517322</v>
      </c>
      <c r="G25" s="12">
        <v>3862116338750</v>
      </c>
      <c r="I25" s="12">
        <v>0</v>
      </c>
      <c r="K25" s="12">
        <v>0</v>
      </c>
      <c r="M25" s="12">
        <v>0</v>
      </c>
      <c r="O25" s="12">
        <v>0</v>
      </c>
      <c r="Q25" s="12">
        <v>5000000</v>
      </c>
      <c r="S25" s="12">
        <v>772600</v>
      </c>
      <c r="U25" s="12">
        <v>3863035517322</v>
      </c>
      <c r="W25" s="12">
        <v>3862116338750</v>
      </c>
      <c r="Y25" s="17">
        <v>7.2395858192898259E-3</v>
      </c>
    </row>
    <row r="26" spans="1:25" ht="21" x14ac:dyDescent="0.25">
      <c r="A26" s="14" t="s">
        <v>62</v>
      </c>
      <c r="C26" s="12">
        <v>622799</v>
      </c>
      <c r="E26" s="12">
        <v>498496448744</v>
      </c>
      <c r="G26" s="12">
        <v>498268438785</v>
      </c>
      <c r="I26" s="12">
        <v>0</v>
      </c>
      <c r="K26" s="12">
        <v>0</v>
      </c>
      <c r="M26" s="12">
        <v>0</v>
      </c>
      <c r="O26" s="12">
        <v>0</v>
      </c>
      <c r="Q26" s="12">
        <v>622799</v>
      </c>
      <c r="S26" s="12">
        <v>800230</v>
      </c>
      <c r="U26" s="12">
        <v>498496448744</v>
      </c>
      <c r="W26" s="12">
        <v>498268438785</v>
      </c>
      <c r="Y26" s="17">
        <v>9.3401047695913786E-4</v>
      </c>
    </row>
    <row r="27" spans="1:25" ht="21" x14ac:dyDescent="0.25">
      <c r="A27" s="14" t="s">
        <v>63</v>
      </c>
      <c r="C27" s="12">
        <v>928124</v>
      </c>
      <c r="E27" s="12">
        <v>772741635971</v>
      </c>
      <c r="G27" s="12">
        <v>835112171266</v>
      </c>
      <c r="I27" s="12">
        <v>0</v>
      </c>
      <c r="K27" s="12">
        <v>0</v>
      </c>
      <c r="M27" s="12">
        <v>928124</v>
      </c>
      <c r="O27" s="12">
        <v>928124000000</v>
      </c>
      <c r="Q27" s="12">
        <v>0</v>
      </c>
      <c r="S27" s="12">
        <v>0</v>
      </c>
      <c r="U27" s="12">
        <v>0</v>
      </c>
      <c r="W27" s="12">
        <v>0</v>
      </c>
      <c r="Y27" s="17">
        <v>0</v>
      </c>
    </row>
    <row r="28" spans="1:25" ht="21" x14ac:dyDescent="0.25">
      <c r="A28" s="14" t="s">
        <v>64</v>
      </c>
      <c r="C28" s="12">
        <v>850361</v>
      </c>
      <c r="E28" s="12">
        <v>671687778625</v>
      </c>
      <c r="G28" s="12">
        <v>690042724426</v>
      </c>
      <c r="I28" s="12">
        <v>0</v>
      </c>
      <c r="K28" s="12">
        <v>0</v>
      </c>
      <c r="M28" s="12">
        <v>0</v>
      </c>
      <c r="O28" s="12">
        <v>0</v>
      </c>
      <c r="Q28" s="12">
        <v>850361</v>
      </c>
      <c r="S28" s="12">
        <v>811656</v>
      </c>
      <c r="U28" s="12">
        <v>671687778625</v>
      </c>
      <c r="W28" s="12">
        <v>690042724426</v>
      </c>
      <c r="Y28" s="17">
        <v>1.2934937957035893E-3</v>
      </c>
    </row>
    <row r="29" spans="1:25" ht="21" x14ac:dyDescent="0.25">
      <c r="A29" s="14" t="s">
        <v>65</v>
      </c>
      <c r="C29" s="12">
        <v>2600000</v>
      </c>
      <c r="E29" s="12">
        <v>1994951250000</v>
      </c>
      <c r="G29" s="12">
        <v>1994393678062</v>
      </c>
      <c r="I29" s="12">
        <v>0</v>
      </c>
      <c r="K29" s="12">
        <v>0</v>
      </c>
      <c r="M29" s="12">
        <v>0</v>
      </c>
      <c r="O29" s="12">
        <v>0</v>
      </c>
      <c r="Q29" s="12">
        <v>2600000</v>
      </c>
      <c r="S29" s="12">
        <v>767250</v>
      </c>
      <c r="U29" s="12">
        <v>1994951250000</v>
      </c>
      <c r="W29" s="12">
        <v>1994393678062</v>
      </c>
      <c r="Y29" s="17">
        <v>3.7385161200120861E-3</v>
      </c>
    </row>
    <row r="30" spans="1:25" ht="21" x14ac:dyDescent="0.25">
      <c r="A30" s="14" t="s">
        <v>66</v>
      </c>
      <c r="C30" s="12">
        <v>6990000</v>
      </c>
      <c r="E30" s="12">
        <v>5266851750000</v>
      </c>
      <c r="G30" s="12">
        <v>5265410761704</v>
      </c>
      <c r="I30" s="12">
        <v>0</v>
      </c>
      <c r="K30" s="12">
        <v>0</v>
      </c>
      <c r="M30" s="12">
        <v>0</v>
      </c>
      <c r="O30" s="12">
        <v>0</v>
      </c>
      <c r="Q30" s="12">
        <v>6990000</v>
      </c>
      <c r="S30" s="12">
        <v>753450</v>
      </c>
      <c r="U30" s="12">
        <v>5266851750000</v>
      </c>
      <c r="W30" s="12">
        <v>5265410761704</v>
      </c>
      <c r="Y30" s="17">
        <v>9.8700789255628477E-3</v>
      </c>
    </row>
    <row r="31" spans="1:25" ht="21" x14ac:dyDescent="0.25">
      <c r="A31" s="14" t="s">
        <v>67</v>
      </c>
      <c r="C31" s="12">
        <v>2500000</v>
      </c>
      <c r="E31" s="12">
        <v>1968158750000</v>
      </c>
      <c r="G31" s="12">
        <v>1967674791406</v>
      </c>
      <c r="I31" s="12">
        <v>0</v>
      </c>
      <c r="K31" s="12">
        <v>0</v>
      </c>
      <c r="M31" s="12">
        <v>0</v>
      </c>
      <c r="O31" s="12">
        <v>0</v>
      </c>
      <c r="Q31" s="12">
        <v>2500000</v>
      </c>
      <c r="S31" s="12">
        <v>787250</v>
      </c>
      <c r="U31" s="12">
        <v>1968158750000</v>
      </c>
      <c r="W31" s="12">
        <v>1967674791406</v>
      </c>
      <c r="Y31" s="17">
        <v>3.6884312297664969E-3</v>
      </c>
    </row>
    <row r="32" spans="1:25" ht="21" x14ac:dyDescent="0.25">
      <c r="A32" s="14" t="s">
        <v>68</v>
      </c>
      <c r="C32" s="12">
        <v>254870</v>
      </c>
      <c r="E32" s="12">
        <v>206444180430</v>
      </c>
      <c r="G32" s="12">
        <v>206922642685</v>
      </c>
      <c r="I32" s="12">
        <v>0</v>
      </c>
      <c r="K32" s="12">
        <v>0</v>
      </c>
      <c r="M32" s="12">
        <v>0</v>
      </c>
      <c r="O32" s="12">
        <v>0</v>
      </c>
      <c r="Q32" s="12">
        <v>254870</v>
      </c>
      <c r="S32" s="12">
        <v>812061</v>
      </c>
      <c r="U32" s="12">
        <v>206444180430</v>
      </c>
      <c r="W32" s="12">
        <v>206922642685</v>
      </c>
      <c r="Y32" s="17">
        <v>3.8787910520508828E-4</v>
      </c>
    </row>
    <row r="33" spans="1:25" ht="21" x14ac:dyDescent="0.25">
      <c r="A33" s="14" t="s">
        <v>69</v>
      </c>
      <c r="C33" s="12">
        <v>188009</v>
      </c>
      <c r="E33" s="12">
        <v>156983236377</v>
      </c>
      <c r="G33" s="12">
        <v>156152748635</v>
      </c>
      <c r="I33" s="12">
        <v>0</v>
      </c>
      <c r="K33" s="12">
        <v>0</v>
      </c>
      <c r="M33" s="12">
        <v>0</v>
      </c>
      <c r="O33" s="12">
        <v>0</v>
      </c>
      <c r="Q33" s="12">
        <v>188009</v>
      </c>
      <c r="S33" s="12">
        <v>830750</v>
      </c>
      <c r="U33" s="12">
        <v>156983236377</v>
      </c>
      <c r="W33" s="12">
        <v>156152748635</v>
      </c>
      <c r="Y33" s="17">
        <v>2.9271029806081985E-4</v>
      </c>
    </row>
    <row r="34" spans="1:25" ht="21" x14ac:dyDescent="0.25">
      <c r="A34" s="14" t="s">
        <v>70</v>
      </c>
      <c r="C34" s="12">
        <v>21094</v>
      </c>
      <c r="E34" s="12">
        <v>17349563999</v>
      </c>
      <c r="G34" s="12">
        <v>17341628394</v>
      </c>
      <c r="I34" s="12">
        <v>0</v>
      </c>
      <c r="K34" s="12">
        <v>0</v>
      </c>
      <c r="M34" s="12">
        <v>0</v>
      </c>
      <c r="O34" s="12">
        <v>0</v>
      </c>
      <c r="Q34" s="12">
        <v>21094</v>
      </c>
      <c r="S34" s="12">
        <v>822300</v>
      </c>
      <c r="U34" s="12">
        <v>17349563999</v>
      </c>
      <c r="W34" s="12">
        <v>17341628394</v>
      </c>
      <c r="Y34" s="17">
        <v>3.2507101286656239E-5</v>
      </c>
    </row>
    <row r="35" spans="1:25" ht="21" x14ac:dyDescent="0.25">
      <c r="A35" s="14" t="s">
        <v>71</v>
      </c>
      <c r="C35" s="12">
        <v>2030000</v>
      </c>
      <c r="E35" s="12">
        <v>1509570592419</v>
      </c>
      <c r="G35" s="12">
        <v>1508756792917</v>
      </c>
      <c r="I35" s="12">
        <v>0</v>
      </c>
      <c r="K35" s="12">
        <v>0</v>
      </c>
      <c r="M35" s="12">
        <v>0</v>
      </c>
      <c r="O35" s="12">
        <v>0</v>
      </c>
      <c r="Q35" s="12">
        <v>2030000</v>
      </c>
      <c r="S35" s="12">
        <v>743400</v>
      </c>
      <c r="U35" s="12">
        <v>1509570592419</v>
      </c>
      <c r="W35" s="12">
        <v>1508756792917</v>
      </c>
      <c r="Y35" s="17">
        <v>2.8281836497691675E-3</v>
      </c>
    </row>
    <row r="36" spans="1:25" ht="21" x14ac:dyDescent="0.25">
      <c r="A36" s="14" t="s">
        <v>72</v>
      </c>
      <c r="C36" s="12">
        <v>1000000</v>
      </c>
      <c r="E36" s="12">
        <v>1000000000000</v>
      </c>
      <c r="G36" s="12">
        <v>999771250000</v>
      </c>
      <c r="I36" s="12">
        <v>0</v>
      </c>
      <c r="K36" s="12">
        <v>0</v>
      </c>
      <c r="M36" s="12">
        <v>0</v>
      </c>
      <c r="O36" s="12">
        <v>0</v>
      </c>
      <c r="Q36" s="12">
        <v>1000000</v>
      </c>
      <c r="S36" s="12">
        <v>1000000</v>
      </c>
      <c r="U36" s="12">
        <v>1000000000000</v>
      </c>
      <c r="W36" s="12">
        <v>999771250000</v>
      </c>
      <c r="Y36" s="17">
        <v>1.8740838258580962E-3</v>
      </c>
    </row>
    <row r="37" spans="1:25" ht="21" x14ac:dyDescent="0.25">
      <c r="A37" s="14" t="s">
        <v>73</v>
      </c>
      <c r="C37" s="12">
        <v>400000</v>
      </c>
      <c r="E37" s="12">
        <v>370280000000</v>
      </c>
      <c r="G37" s="12">
        <v>370195298450</v>
      </c>
      <c r="I37" s="12">
        <v>0</v>
      </c>
      <c r="K37" s="12">
        <v>0</v>
      </c>
      <c r="M37" s="12">
        <v>0</v>
      </c>
      <c r="O37" s="12">
        <v>0</v>
      </c>
      <c r="Q37" s="12">
        <v>400000</v>
      </c>
      <c r="S37" s="12">
        <v>925700</v>
      </c>
      <c r="U37" s="12">
        <v>370280000000</v>
      </c>
      <c r="W37" s="12">
        <v>370195298450</v>
      </c>
      <c r="Y37" s="17">
        <v>6.9393575903873585E-4</v>
      </c>
    </row>
    <row r="38" spans="1:25" ht="21" x14ac:dyDescent="0.25">
      <c r="A38" s="14" t="s">
        <v>74</v>
      </c>
      <c r="C38" s="12">
        <v>500000</v>
      </c>
      <c r="E38" s="12">
        <v>432000000000</v>
      </c>
      <c r="G38" s="12">
        <v>451998581667</v>
      </c>
      <c r="I38" s="12">
        <v>0</v>
      </c>
      <c r="K38" s="12">
        <v>0</v>
      </c>
      <c r="M38" s="12">
        <v>0</v>
      </c>
      <c r="O38" s="12">
        <v>0</v>
      </c>
      <c r="Q38" s="12">
        <v>500000</v>
      </c>
      <c r="S38" s="12">
        <v>912394</v>
      </c>
      <c r="U38" s="12">
        <v>432000000000</v>
      </c>
      <c r="W38" s="12">
        <v>456092644936</v>
      </c>
      <c r="Y38" s="17">
        <v>8.5495141910451732E-4</v>
      </c>
    </row>
    <row r="39" spans="1:25" ht="21" x14ac:dyDescent="0.25">
      <c r="A39" s="14" t="s">
        <v>75</v>
      </c>
      <c r="C39" s="12">
        <v>1500000</v>
      </c>
      <c r="E39" s="12">
        <v>1283550000000</v>
      </c>
      <c r="G39" s="12">
        <v>1283256387937</v>
      </c>
      <c r="I39" s="12">
        <v>0</v>
      </c>
      <c r="K39" s="12">
        <v>0</v>
      </c>
      <c r="M39" s="12">
        <v>0</v>
      </c>
      <c r="O39" s="12">
        <v>0</v>
      </c>
      <c r="Q39" s="12">
        <v>1500000</v>
      </c>
      <c r="S39" s="12">
        <v>855700</v>
      </c>
      <c r="U39" s="12">
        <v>1283550000000</v>
      </c>
      <c r="W39" s="12">
        <v>1283256387937</v>
      </c>
      <c r="Y39" s="17">
        <v>2.4054802946792222E-3</v>
      </c>
    </row>
    <row r="40" spans="1:25" ht="21" x14ac:dyDescent="0.25">
      <c r="A40" s="14" t="s">
        <v>76</v>
      </c>
      <c r="C40" s="12">
        <v>2495000</v>
      </c>
      <c r="E40" s="12">
        <v>2495000000000</v>
      </c>
      <c r="G40" s="12">
        <v>2494429268750</v>
      </c>
      <c r="I40" s="12">
        <v>0</v>
      </c>
      <c r="K40" s="12">
        <v>0</v>
      </c>
      <c r="M40" s="12">
        <v>0</v>
      </c>
      <c r="O40" s="12">
        <v>0</v>
      </c>
      <c r="Q40" s="12">
        <v>2495000</v>
      </c>
      <c r="S40" s="12">
        <v>1000000</v>
      </c>
      <c r="U40" s="12">
        <v>2495000000000</v>
      </c>
      <c r="W40" s="12">
        <v>2494429268750</v>
      </c>
      <c r="Y40" s="17">
        <v>4.6758391455159502E-3</v>
      </c>
    </row>
    <row r="41" spans="1:25" ht="21" x14ac:dyDescent="0.25">
      <c r="A41" s="14" t="s">
        <v>77</v>
      </c>
      <c r="C41" s="12">
        <v>2400000</v>
      </c>
      <c r="E41" s="12">
        <v>2400000000000</v>
      </c>
      <c r="G41" s="12">
        <v>2399451000000</v>
      </c>
      <c r="I41" s="12">
        <v>0</v>
      </c>
      <c r="K41" s="12">
        <v>0</v>
      </c>
      <c r="M41" s="12">
        <v>0</v>
      </c>
      <c r="O41" s="12">
        <v>0</v>
      </c>
      <c r="Q41" s="12">
        <v>2400000</v>
      </c>
      <c r="S41" s="12">
        <v>1000000</v>
      </c>
      <c r="U41" s="12">
        <v>2400000000000</v>
      </c>
      <c r="W41" s="12">
        <v>2399451000000</v>
      </c>
      <c r="Y41" s="17">
        <v>4.497801182059431E-3</v>
      </c>
    </row>
    <row r="42" spans="1:25" ht="21" x14ac:dyDescent="0.25">
      <c r="A42" s="14" t="s">
        <v>78</v>
      </c>
      <c r="C42" s="12">
        <v>6420000</v>
      </c>
      <c r="E42" s="12">
        <v>5749410002140</v>
      </c>
      <c r="G42" s="12">
        <v>5961101945934</v>
      </c>
      <c r="I42" s="12">
        <v>0</v>
      </c>
      <c r="K42" s="12">
        <v>0</v>
      </c>
      <c r="M42" s="12">
        <v>0</v>
      </c>
      <c r="O42" s="12">
        <v>0</v>
      </c>
      <c r="Q42" s="12">
        <v>6420000</v>
      </c>
      <c r="S42" s="12">
        <v>905844</v>
      </c>
      <c r="U42" s="12">
        <v>5749410002140</v>
      </c>
      <c r="W42" s="12">
        <v>5814188180147</v>
      </c>
      <c r="Y42" s="17">
        <v>1.0898769122345548E-2</v>
      </c>
    </row>
    <row r="43" spans="1:25" ht="21" x14ac:dyDescent="0.25">
      <c r="A43" s="14" t="s">
        <v>79</v>
      </c>
      <c r="C43" s="12">
        <v>10000000</v>
      </c>
      <c r="E43" s="12">
        <v>9475537500000</v>
      </c>
      <c r="G43" s="12">
        <v>9957591679737</v>
      </c>
      <c r="I43" s="12">
        <v>0</v>
      </c>
      <c r="K43" s="12">
        <v>0</v>
      </c>
      <c r="M43" s="12">
        <v>10000000</v>
      </c>
      <c r="O43" s="12">
        <v>10000000000000</v>
      </c>
      <c r="Q43" s="12">
        <v>0</v>
      </c>
      <c r="S43" s="12">
        <v>0</v>
      </c>
      <c r="U43" s="12">
        <v>0</v>
      </c>
      <c r="W43" s="12">
        <v>0</v>
      </c>
      <c r="Y43" s="17">
        <v>0</v>
      </c>
    </row>
    <row r="44" spans="1:25" ht="21" x14ac:dyDescent="0.25">
      <c r="A44" s="14" t="s">
        <v>80</v>
      </c>
      <c r="C44" s="12">
        <v>7340000</v>
      </c>
      <c r="E44" s="12">
        <v>6841565769995</v>
      </c>
      <c r="G44" s="12">
        <v>7097125041193</v>
      </c>
      <c r="I44" s="12">
        <v>0</v>
      </c>
      <c r="K44" s="12">
        <v>0</v>
      </c>
      <c r="M44" s="12">
        <v>0</v>
      </c>
      <c r="O44" s="12">
        <v>0</v>
      </c>
      <c r="Q44" s="12">
        <v>7340000</v>
      </c>
      <c r="S44" s="12">
        <v>927735</v>
      </c>
      <c r="U44" s="12">
        <v>6841565769995</v>
      </c>
      <c r="W44" s="12">
        <v>6808017209741</v>
      </c>
      <c r="Y44" s="17">
        <v>1.2761714181058093E-2</v>
      </c>
    </row>
    <row r="45" spans="1:25" ht="21" x14ac:dyDescent="0.25">
      <c r="A45" s="14" t="s">
        <v>81</v>
      </c>
      <c r="C45" s="12">
        <v>3000000</v>
      </c>
      <c r="E45" s="12">
        <v>2792190000000</v>
      </c>
      <c r="G45" s="12">
        <v>2692142031607</v>
      </c>
      <c r="I45" s="12">
        <v>0</v>
      </c>
      <c r="K45" s="12">
        <v>0</v>
      </c>
      <c r="M45" s="12">
        <v>0</v>
      </c>
      <c r="O45" s="12">
        <v>0</v>
      </c>
      <c r="Q45" s="12">
        <v>3000000</v>
      </c>
      <c r="S45" s="12">
        <v>905896</v>
      </c>
      <c r="U45" s="12">
        <v>2792190000000</v>
      </c>
      <c r="W45" s="12">
        <v>2717066328870</v>
      </c>
      <c r="Y45" s="17">
        <v>5.0931751245286375E-3</v>
      </c>
    </row>
    <row r="46" spans="1:25" ht="21" x14ac:dyDescent="0.25">
      <c r="A46" s="14" t="s">
        <v>82</v>
      </c>
      <c r="C46" s="12">
        <v>2098065</v>
      </c>
      <c r="E46" s="12">
        <v>1991827167062</v>
      </c>
      <c r="G46" s="12">
        <v>1866550755527</v>
      </c>
      <c r="I46" s="12">
        <v>0</v>
      </c>
      <c r="K46" s="12">
        <v>0</v>
      </c>
      <c r="M46" s="12">
        <v>0</v>
      </c>
      <c r="O46" s="12">
        <v>0</v>
      </c>
      <c r="Q46" s="12">
        <v>2098065</v>
      </c>
      <c r="S46" s="12">
        <v>907059</v>
      </c>
      <c r="U46" s="12">
        <v>1991827167062</v>
      </c>
      <c r="W46" s="12">
        <v>1902633413860</v>
      </c>
      <c r="Y46" s="17">
        <v>3.5665103466940057E-3</v>
      </c>
    </row>
    <row r="47" spans="1:25" ht="21" x14ac:dyDescent="0.25">
      <c r="A47" s="14" t="s">
        <v>83</v>
      </c>
      <c r="C47" s="12">
        <v>7793740</v>
      </c>
      <c r="E47" s="12">
        <v>7408359985600</v>
      </c>
      <c r="G47" s="12">
        <v>6904803897021</v>
      </c>
      <c r="I47" s="12">
        <v>0</v>
      </c>
      <c r="K47" s="12">
        <v>0</v>
      </c>
      <c r="M47" s="12">
        <v>0</v>
      </c>
      <c r="O47" s="12">
        <v>0</v>
      </c>
      <c r="Q47" s="12">
        <v>7793740</v>
      </c>
      <c r="S47" s="12">
        <v>897819</v>
      </c>
      <c r="U47" s="12">
        <v>7408359985600</v>
      </c>
      <c r="W47" s="12">
        <v>6995767205163</v>
      </c>
      <c r="Y47" s="17">
        <v>1.3113653916997989E-2</v>
      </c>
    </row>
    <row r="48" spans="1:25" ht="21" x14ac:dyDescent="0.25">
      <c r="A48" s="14" t="s">
        <v>84</v>
      </c>
      <c r="C48" s="12">
        <v>6048600</v>
      </c>
      <c r="E48" s="12">
        <v>5827402698000</v>
      </c>
      <c r="G48" s="12">
        <v>5655471658259</v>
      </c>
      <c r="I48" s="12">
        <v>0</v>
      </c>
      <c r="K48" s="12">
        <v>0</v>
      </c>
      <c r="M48" s="12">
        <v>0</v>
      </c>
      <c r="O48" s="12">
        <v>0</v>
      </c>
      <c r="Q48" s="12">
        <v>6048600</v>
      </c>
      <c r="S48" s="12">
        <v>938651</v>
      </c>
      <c r="U48" s="12">
        <v>5827402698000</v>
      </c>
      <c r="W48" s="12">
        <v>5676225704884</v>
      </c>
      <c r="Y48" s="17">
        <v>1.0640156721293072E-2</v>
      </c>
    </row>
    <row r="49" spans="1:25" ht="21" x14ac:dyDescent="0.25">
      <c r="A49" s="14" t="s">
        <v>85</v>
      </c>
      <c r="C49" s="12">
        <v>15171600</v>
      </c>
      <c r="E49" s="12">
        <v>14608581924000</v>
      </c>
      <c r="G49" s="12">
        <v>14400804161531</v>
      </c>
      <c r="I49" s="12">
        <v>0</v>
      </c>
      <c r="K49" s="12">
        <v>0</v>
      </c>
      <c r="M49" s="12">
        <v>0</v>
      </c>
      <c r="O49" s="12">
        <v>0</v>
      </c>
      <c r="Q49" s="12">
        <v>15171600</v>
      </c>
      <c r="S49" s="12">
        <v>916530</v>
      </c>
      <c r="U49" s="12">
        <v>14608581924000</v>
      </c>
      <c r="W49" s="12">
        <v>13902045727427</v>
      </c>
      <c r="Y49" s="17">
        <v>2.6059560168499137E-2</v>
      </c>
    </row>
    <row r="50" spans="1:25" ht="21" x14ac:dyDescent="0.25">
      <c r="A50" s="14" t="s">
        <v>86</v>
      </c>
      <c r="C50" s="12">
        <v>267211</v>
      </c>
      <c r="E50" s="12">
        <v>246825472810</v>
      </c>
      <c r="G50" s="12">
        <v>220867228155</v>
      </c>
      <c r="I50" s="12">
        <v>0</v>
      </c>
      <c r="K50" s="12">
        <v>0</v>
      </c>
      <c r="M50" s="12">
        <v>0</v>
      </c>
      <c r="O50" s="12">
        <v>0</v>
      </c>
      <c r="Q50" s="12">
        <v>267211</v>
      </c>
      <c r="S50" s="12">
        <v>840226</v>
      </c>
      <c r="U50" s="12">
        <v>246825472810</v>
      </c>
      <c r="W50" s="12">
        <v>224466271278</v>
      </c>
      <c r="Y50" s="17">
        <v>4.207648584141378E-4</v>
      </c>
    </row>
    <row r="51" spans="1:25" ht="21" x14ac:dyDescent="0.25">
      <c r="A51" s="14" t="s">
        <v>87</v>
      </c>
      <c r="C51" s="12">
        <v>8733899</v>
      </c>
      <c r="E51" s="12">
        <v>8295145940800</v>
      </c>
      <c r="G51" s="12">
        <v>7588039537606</v>
      </c>
      <c r="I51" s="12">
        <v>0</v>
      </c>
      <c r="K51" s="12">
        <v>0</v>
      </c>
      <c r="M51" s="12">
        <v>0</v>
      </c>
      <c r="O51" s="12">
        <v>0</v>
      </c>
      <c r="Q51" s="12">
        <v>8733899</v>
      </c>
      <c r="S51" s="12">
        <v>892306</v>
      </c>
      <c r="U51" s="12">
        <v>8295145940800</v>
      </c>
      <c r="W51" s="12">
        <v>7791527761321</v>
      </c>
      <c r="Y51" s="17">
        <v>1.4605317122507802E-2</v>
      </c>
    </row>
    <row r="52" spans="1:25" ht="21" x14ac:dyDescent="0.25">
      <c r="A52" s="14" t="s">
        <v>88</v>
      </c>
      <c r="C52" s="12">
        <v>4920074</v>
      </c>
      <c r="E52" s="12">
        <v>4732127173200</v>
      </c>
      <c r="G52" s="12">
        <v>4063587653707</v>
      </c>
      <c r="I52" s="12">
        <v>0</v>
      </c>
      <c r="K52" s="12">
        <v>0</v>
      </c>
      <c r="M52" s="12">
        <v>0</v>
      </c>
      <c r="O52" s="12">
        <v>0</v>
      </c>
      <c r="Q52" s="12">
        <v>4920074</v>
      </c>
      <c r="S52" s="12">
        <v>842128</v>
      </c>
      <c r="U52" s="12">
        <v>4732127173200</v>
      </c>
      <c r="W52" s="12">
        <v>4142384290259</v>
      </c>
      <c r="Y52" s="17">
        <v>7.7649516315487785E-3</v>
      </c>
    </row>
    <row r="53" spans="1:25" ht="21" x14ac:dyDescent="0.25">
      <c r="A53" s="14" t="s">
        <v>89</v>
      </c>
      <c r="C53" s="12">
        <v>1919665</v>
      </c>
      <c r="E53" s="12">
        <v>1823873716500</v>
      </c>
      <c r="G53" s="12">
        <v>1654146237002</v>
      </c>
      <c r="I53" s="12">
        <v>0</v>
      </c>
      <c r="K53" s="12">
        <v>0</v>
      </c>
      <c r="M53" s="12">
        <v>0</v>
      </c>
      <c r="O53" s="12">
        <v>0</v>
      </c>
      <c r="Q53" s="12">
        <v>1919665</v>
      </c>
      <c r="S53" s="12">
        <v>865971</v>
      </c>
      <c r="U53" s="12">
        <v>1823873716500</v>
      </c>
      <c r="W53" s="12">
        <v>1661993951612</v>
      </c>
      <c r="Y53" s="17">
        <v>3.1154286376909044E-3</v>
      </c>
    </row>
    <row r="54" spans="1:25" ht="21" x14ac:dyDescent="0.25">
      <c r="A54" s="14" t="s">
        <v>90</v>
      </c>
      <c r="C54" s="12">
        <v>161080</v>
      </c>
      <c r="E54" s="12">
        <v>156650300000</v>
      </c>
      <c r="G54" s="12">
        <v>139326805860</v>
      </c>
      <c r="I54" s="12">
        <v>0</v>
      </c>
      <c r="K54" s="12">
        <v>0</v>
      </c>
      <c r="M54" s="12">
        <v>0</v>
      </c>
      <c r="O54" s="12">
        <v>0</v>
      </c>
      <c r="Q54" s="12">
        <v>161080</v>
      </c>
      <c r="S54" s="12">
        <v>905950</v>
      </c>
      <c r="U54" s="12">
        <v>156650300000</v>
      </c>
      <c r="W54" s="12">
        <v>145897044415</v>
      </c>
      <c r="Y54" s="17">
        <v>2.7348585106708341E-4</v>
      </c>
    </row>
    <row r="55" spans="1:25" ht="21" x14ac:dyDescent="0.25">
      <c r="A55" s="14" t="s">
        <v>91</v>
      </c>
      <c r="C55" s="12">
        <v>5635032</v>
      </c>
      <c r="E55" s="12">
        <v>5044142544480</v>
      </c>
      <c r="G55" s="12">
        <v>4425829053938</v>
      </c>
      <c r="I55" s="12">
        <v>0</v>
      </c>
      <c r="K55" s="12">
        <v>0</v>
      </c>
      <c r="M55" s="12">
        <v>0</v>
      </c>
      <c r="O55" s="12">
        <v>0</v>
      </c>
      <c r="Q55" s="12">
        <v>5635032</v>
      </c>
      <c r="S55" s="12">
        <v>821993</v>
      </c>
      <c r="U55" s="12">
        <v>5044142544480</v>
      </c>
      <c r="W55" s="12">
        <v>4630897298644</v>
      </c>
      <c r="Y55" s="17">
        <v>8.6806754311035354E-3</v>
      </c>
    </row>
    <row r="56" spans="1:25" ht="21" x14ac:dyDescent="0.25">
      <c r="A56" s="14" t="s">
        <v>92</v>
      </c>
      <c r="C56" s="12">
        <v>22000000</v>
      </c>
      <c r="E56" s="12">
        <v>19603320000000</v>
      </c>
      <c r="G56" s="12">
        <v>17872714681085</v>
      </c>
      <c r="I56" s="12">
        <v>0</v>
      </c>
      <c r="K56" s="12">
        <v>0</v>
      </c>
      <c r="M56" s="12">
        <v>0</v>
      </c>
      <c r="O56" s="12">
        <v>0</v>
      </c>
      <c r="Q56" s="12">
        <v>22000000</v>
      </c>
      <c r="S56" s="12">
        <v>806230</v>
      </c>
      <c r="U56" s="12">
        <v>19603320000000</v>
      </c>
      <c r="W56" s="12">
        <v>17733002647525</v>
      </c>
      <c r="Y56" s="17">
        <v>3.3240737264274602E-2</v>
      </c>
    </row>
    <row r="57" spans="1:25" ht="21" x14ac:dyDescent="0.25">
      <c r="A57" s="14" t="s">
        <v>93</v>
      </c>
      <c r="C57" s="12">
        <v>1995000</v>
      </c>
      <c r="E57" s="12">
        <v>1995000000000</v>
      </c>
      <c r="G57" s="12">
        <v>1994543643750</v>
      </c>
      <c r="I57" s="12">
        <v>0</v>
      </c>
      <c r="K57" s="12">
        <v>0</v>
      </c>
      <c r="M57" s="12">
        <v>0</v>
      </c>
      <c r="O57" s="12">
        <v>0</v>
      </c>
      <c r="Q57" s="12">
        <v>1995000</v>
      </c>
      <c r="S57" s="12">
        <v>1000000</v>
      </c>
      <c r="U57" s="12">
        <v>1995000000000</v>
      </c>
      <c r="W57" s="12">
        <v>1994543643750</v>
      </c>
      <c r="Y57" s="17">
        <v>3.7387972325869019E-3</v>
      </c>
    </row>
    <row r="58" spans="1:25" ht="21" x14ac:dyDescent="0.25">
      <c r="A58" s="14" t="s">
        <v>94</v>
      </c>
      <c r="C58" s="12">
        <v>450000</v>
      </c>
      <c r="E58" s="12">
        <v>450000000000</v>
      </c>
      <c r="G58" s="12">
        <v>449897062500</v>
      </c>
      <c r="I58" s="12">
        <v>0</v>
      </c>
      <c r="K58" s="12">
        <v>0</v>
      </c>
      <c r="M58" s="12">
        <v>0</v>
      </c>
      <c r="O58" s="12">
        <v>0</v>
      </c>
      <c r="Q58" s="12">
        <v>450000</v>
      </c>
      <c r="S58" s="12">
        <v>1000000</v>
      </c>
      <c r="U58" s="12">
        <v>450000000000</v>
      </c>
      <c r="W58" s="12">
        <v>449897062500</v>
      </c>
      <c r="Y58" s="17">
        <v>8.433377216361433E-4</v>
      </c>
    </row>
    <row r="59" spans="1:25" ht="21" x14ac:dyDescent="0.25">
      <c r="A59" s="14" t="s">
        <v>95</v>
      </c>
      <c r="C59" s="12">
        <v>995000</v>
      </c>
      <c r="E59" s="12">
        <v>995075</v>
      </c>
      <c r="G59" s="12">
        <v>994772393750</v>
      </c>
      <c r="I59" s="12">
        <v>0</v>
      </c>
      <c r="K59" s="12">
        <v>0</v>
      </c>
      <c r="M59" s="12">
        <v>0</v>
      </c>
      <c r="O59" s="12">
        <v>0</v>
      </c>
      <c r="Q59" s="12">
        <v>995000</v>
      </c>
      <c r="S59" s="12">
        <v>1000000</v>
      </c>
      <c r="U59" s="12">
        <v>995075</v>
      </c>
      <c r="W59" s="12">
        <v>994772393750</v>
      </c>
      <c r="Y59" s="17">
        <v>1.8647134067288058E-3</v>
      </c>
    </row>
    <row r="60" spans="1:25" ht="21" x14ac:dyDescent="0.25">
      <c r="A60" s="14" t="s">
        <v>96</v>
      </c>
      <c r="C60" s="12">
        <v>0</v>
      </c>
      <c r="E60" s="12">
        <v>0</v>
      </c>
      <c r="G60" s="12">
        <v>0</v>
      </c>
      <c r="I60" s="12">
        <v>38873775</v>
      </c>
      <c r="K60" s="12">
        <v>34247946572493</v>
      </c>
      <c r="M60" s="12">
        <v>0</v>
      </c>
      <c r="O60" s="12">
        <v>0</v>
      </c>
      <c r="Q60" s="12">
        <v>38873775</v>
      </c>
      <c r="S60" s="12">
        <v>880970</v>
      </c>
      <c r="U60" s="12">
        <v>34247946572493</v>
      </c>
      <c r="W60" s="12">
        <v>34238795645237</v>
      </c>
      <c r="Y60" s="17">
        <v>6.4181054551828015E-2</v>
      </c>
    </row>
    <row r="61" spans="1:25" ht="21" x14ac:dyDescent="0.25">
      <c r="A61" s="14" t="s">
        <v>97</v>
      </c>
      <c r="C61" s="12">
        <v>0</v>
      </c>
      <c r="E61" s="12">
        <v>0</v>
      </c>
      <c r="G61" s="12">
        <v>0</v>
      </c>
      <c r="I61" s="12">
        <v>50000000</v>
      </c>
      <c r="K61" s="12">
        <v>48226187500000</v>
      </c>
      <c r="M61" s="12">
        <v>0</v>
      </c>
      <c r="O61" s="12">
        <v>0</v>
      </c>
      <c r="Q61" s="12">
        <v>50000000</v>
      </c>
      <c r="S61" s="12">
        <v>969642</v>
      </c>
      <c r="U61" s="12">
        <v>48226187500000</v>
      </c>
      <c r="W61" s="12">
        <v>48471009719625</v>
      </c>
      <c r="Y61" s="17">
        <v>9.085951945363481E-2</v>
      </c>
    </row>
    <row r="62" spans="1:25" ht="21" x14ac:dyDescent="0.25">
      <c r="A62" s="14" t="s">
        <v>98</v>
      </c>
      <c r="C62" s="12">
        <v>15000000</v>
      </c>
      <c r="E62" s="12">
        <v>15000000000000</v>
      </c>
      <c r="G62" s="12">
        <v>15000000000000</v>
      </c>
      <c r="I62" s="12">
        <v>0</v>
      </c>
      <c r="K62" s="12">
        <v>0</v>
      </c>
      <c r="M62" s="12">
        <v>0</v>
      </c>
      <c r="O62" s="12">
        <v>0</v>
      </c>
      <c r="Q62" s="12">
        <v>15000000</v>
      </c>
      <c r="S62" s="12">
        <v>1000000</v>
      </c>
      <c r="U62" s="12">
        <v>15000000000000</v>
      </c>
      <c r="W62" s="12">
        <v>15000000000000</v>
      </c>
      <c r="Y62" s="17">
        <v>2.8117689309300947E-2</v>
      </c>
    </row>
    <row r="63" spans="1:25" ht="21.75" thickBot="1" x14ac:dyDescent="0.3">
      <c r="A63" s="14" t="s">
        <v>99</v>
      </c>
      <c r="C63" s="12">
        <v>5000000</v>
      </c>
      <c r="E63" s="12">
        <v>5000000000000</v>
      </c>
      <c r="G63" s="12">
        <v>5000000000000</v>
      </c>
      <c r="I63" s="12">
        <v>0</v>
      </c>
      <c r="K63" s="12">
        <v>0</v>
      </c>
      <c r="M63" s="12">
        <v>0</v>
      </c>
      <c r="O63" s="12">
        <v>0</v>
      </c>
      <c r="Q63" s="12">
        <v>5000000</v>
      </c>
      <c r="S63" s="12">
        <v>1000000</v>
      </c>
      <c r="U63" s="12">
        <v>5000000000000</v>
      </c>
      <c r="W63" s="12">
        <v>5000000000000</v>
      </c>
      <c r="Y63" s="17">
        <v>9.3725631031003152E-3</v>
      </c>
    </row>
    <row r="64" spans="1:25" ht="21.75" thickBot="1" x14ac:dyDescent="0.3">
      <c r="A64" s="14" t="s">
        <v>30</v>
      </c>
      <c r="B64" s="14"/>
      <c r="C64" s="14"/>
      <c r="D64" s="14"/>
      <c r="E64" s="15">
        <f>SUM(E9:E63)</f>
        <v>172190207438606</v>
      </c>
      <c r="F64" s="14"/>
      <c r="G64" s="15">
        <f>SUM(G9:G63)</f>
        <v>173648303903692</v>
      </c>
      <c r="H64" s="14"/>
      <c r="I64" s="14" t="s">
        <v>30</v>
      </c>
      <c r="J64" s="14"/>
      <c r="K64" s="15">
        <f>SUM(K9:K63)</f>
        <v>82474134072493</v>
      </c>
      <c r="L64" s="14"/>
      <c r="M64" s="14" t="s">
        <v>30</v>
      </c>
      <c r="N64" s="14"/>
      <c r="O64" s="15">
        <f>SUM(O9:O63)</f>
        <v>13951796777600</v>
      </c>
      <c r="P64" s="14"/>
      <c r="Q64" s="14" t="s">
        <v>30</v>
      </c>
      <c r="R64" s="14"/>
      <c r="S64" s="14" t="s">
        <v>30</v>
      </c>
      <c r="T64" s="14"/>
      <c r="U64" s="15">
        <f>SUM(U9:U63)</f>
        <v>241398854575128</v>
      </c>
      <c r="V64" s="14"/>
      <c r="W64" s="15">
        <f>SUM(W9:W63)</f>
        <v>242502692940724</v>
      </c>
      <c r="Y64" s="26">
        <f>SUM(Y9:Y63)</f>
        <v>0.45457435845173899</v>
      </c>
    </row>
    <row r="68" s="12" customFormat="1" x14ac:dyDescent="0.25"/>
    <row r="70" s="12" customFormat="1" x14ac:dyDescent="0.25"/>
  </sheetData>
  <mergeCells count="21">
    <mergeCell ref="A2:Y2"/>
    <mergeCell ref="A3:Y3"/>
    <mergeCell ref="A4:Y4"/>
    <mergeCell ref="S7:S8"/>
    <mergeCell ref="U7:U8"/>
    <mergeCell ref="W7:W8"/>
    <mergeCell ref="Y7:Y8"/>
    <mergeCell ref="Q6:Y6"/>
    <mergeCell ref="M8"/>
    <mergeCell ref="O8"/>
    <mergeCell ref="M7:O7"/>
    <mergeCell ref="I6:O6"/>
    <mergeCell ref="Q7:Q8"/>
    <mergeCell ref="G7:G8"/>
    <mergeCell ref="C6:G6"/>
    <mergeCell ref="I8"/>
    <mergeCell ref="K8"/>
    <mergeCell ref="I7:K7"/>
    <mergeCell ref="C7:C8"/>
    <mergeCell ref="E7:E8"/>
    <mergeCell ref="A7:A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40"/>
  <sheetViews>
    <sheetView rightToLeft="1" workbookViewId="0">
      <selection activeCell="E22" sqref="E22"/>
    </sheetView>
  </sheetViews>
  <sheetFormatPr defaultRowHeight="18.75" x14ac:dyDescent="0.25"/>
  <cols>
    <col min="1" max="1" width="33.42578125" style="12" bestFit="1" customWidth="1"/>
    <col min="2" max="2" width="1" style="12" customWidth="1"/>
    <col min="3" max="3" width="18" style="12" customWidth="1"/>
    <col min="4" max="4" width="1" style="12" customWidth="1"/>
    <col min="5" max="5" width="22" style="12" customWidth="1"/>
    <col min="6" max="6" width="1" style="12" customWidth="1"/>
    <col min="7" max="7" width="21" style="12" customWidth="1"/>
    <col min="8" max="8" width="1" style="12" customWidth="1"/>
    <col min="9" max="9" width="17" style="12" customWidth="1"/>
    <col min="10" max="10" width="1" style="12" customWidth="1"/>
    <col min="11" max="11" width="28" style="12" customWidth="1"/>
    <col min="12" max="12" width="1" style="12" customWidth="1"/>
    <col min="13" max="13" width="18.7109375" style="12" bestFit="1" customWidth="1"/>
    <col min="14" max="14" width="1" style="12" customWidth="1"/>
    <col min="15" max="15" width="9.140625" style="12" customWidth="1"/>
    <col min="16" max="16384" width="9.140625" style="12"/>
  </cols>
  <sheetData>
    <row r="2" spans="1:13" s="12" customFormat="1" ht="26.25" x14ac:dyDescent="0.2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</row>
    <row r="3" spans="1:13" s="12" customFormat="1" ht="26.25" x14ac:dyDescent="0.25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 t="s">
        <v>1</v>
      </c>
      <c r="M3" s="11" t="s">
        <v>1</v>
      </c>
    </row>
    <row r="4" spans="1:13" s="12" customFormat="1" ht="26.25" x14ac:dyDescent="0.2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</row>
    <row r="6" spans="1:13" s="12" customFormat="1" ht="26.25" x14ac:dyDescent="0.25">
      <c r="A6" s="13" t="s">
        <v>3</v>
      </c>
      <c r="C6" s="13" t="s">
        <v>6</v>
      </c>
      <c r="D6" s="13" t="s">
        <v>6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  <c r="M6" s="13" t="s">
        <v>6</v>
      </c>
    </row>
    <row r="7" spans="1:13" s="12" customFormat="1" ht="26.25" x14ac:dyDescent="0.25">
      <c r="A7" s="13" t="s">
        <v>3</v>
      </c>
      <c r="C7" s="13" t="s">
        <v>7</v>
      </c>
      <c r="E7" s="13" t="s">
        <v>100</v>
      </c>
      <c r="G7" s="13" t="s">
        <v>101</v>
      </c>
      <c r="I7" s="13" t="s">
        <v>102</v>
      </c>
      <c r="K7" s="13" t="s">
        <v>103</v>
      </c>
      <c r="M7" s="13" t="s">
        <v>104</v>
      </c>
    </row>
    <row r="8" spans="1:13" s="12" customFormat="1" ht="21" x14ac:dyDescent="0.25">
      <c r="A8" s="14" t="s">
        <v>15</v>
      </c>
      <c r="C8" s="12">
        <v>7000000</v>
      </c>
      <c r="E8" s="12">
        <v>6467</v>
      </c>
      <c r="G8" s="12">
        <v>6133</v>
      </c>
      <c r="I8" s="12" t="s">
        <v>105</v>
      </c>
      <c r="K8" s="12">
        <v>42931000000</v>
      </c>
      <c r="M8" s="12" t="s">
        <v>225</v>
      </c>
    </row>
    <row r="9" spans="1:13" s="12" customFormat="1" ht="21" x14ac:dyDescent="0.25">
      <c r="A9" s="14" t="s">
        <v>57</v>
      </c>
      <c r="C9" s="12">
        <v>2000000</v>
      </c>
      <c r="E9" s="12">
        <v>989920</v>
      </c>
      <c r="G9" s="12">
        <v>1000000</v>
      </c>
      <c r="I9" s="12" t="s">
        <v>106</v>
      </c>
      <c r="K9" s="12">
        <v>2000000000000</v>
      </c>
      <c r="M9" s="12" t="s">
        <v>225</v>
      </c>
    </row>
    <row r="10" spans="1:13" s="12" customFormat="1" ht="21" x14ac:dyDescent="0.25">
      <c r="A10" s="14" t="s">
        <v>97</v>
      </c>
      <c r="C10" s="12">
        <v>50000000</v>
      </c>
      <c r="E10" s="12">
        <v>966080</v>
      </c>
      <c r="G10" s="12">
        <v>969642</v>
      </c>
      <c r="I10" s="12" t="s">
        <v>58</v>
      </c>
      <c r="K10" s="12">
        <v>48482100000000</v>
      </c>
      <c r="M10" s="12" t="s">
        <v>225</v>
      </c>
    </row>
    <row r="11" spans="1:13" s="12" customFormat="1" ht="21" x14ac:dyDescent="0.25">
      <c r="A11" s="14" t="s">
        <v>78</v>
      </c>
      <c r="C11" s="12">
        <v>6420000</v>
      </c>
      <c r="E11" s="12">
        <v>932300</v>
      </c>
      <c r="G11" s="12">
        <v>905844</v>
      </c>
      <c r="I11" s="12" t="s">
        <v>107</v>
      </c>
      <c r="K11" s="12">
        <v>5815518480000</v>
      </c>
      <c r="M11" s="12" t="s">
        <v>225</v>
      </c>
    </row>
    <row r="12" spans="1:13" s="12" customFormat="1" ht="21" x14ac:dyDescent="0.25">
      <c r="A12" s="14" t="s">
        <v>60</v>
      </c>
      <c r="C12" s="12">
        <v>3500000</v>
      </c>
      <c r="E12" s="12">
        <v>986100</v>
      </c>
      <c r="G12" s="12">
        <v>1000000</v>
      </c>
      <c r="I12" s="12" t="s">
        <v>108</v>
      </c>
      <c r="K12" s="12">
        <v>3500000000000</v>
      </c>
      <c r="M12" s="12" t="s">
        <v>225</v>
      </c>
    </row>
    <row r="13" spans="1:13" s="12" customFormat="1" ht="21" x14ac:dyDescent="0.25">
      <c r="A13" s="14" t="s">
        <v>80</v>
      </c>
      <c r="C13" s="12">
        <v>7340000</v>
      </c>
      <c r="E13" s="12">
        <v>1008330</v>
      </c>
      <c r="G13" s="12">
        <v>927735</v>
      </c>
      <c r="I13" s="12" t="s">
        <v>109</v>
      </c>
      <c r="K13" s="12">
        <v>6809574900000</v>
      </c>
      <c r="M13" s="12" t="s">
        <v>225</v>
      </c>
    </row>
    <row r="14" spans="1:13" s="12" customFormat="1" ht="21" x14ac:dyDescent="0.25">
      <c r="A14" s="14" t="s">
        <v>81</v>
      </c>
      <c r="C14" s="12">
        <v>3000000</v>
      </c>
      <c r="E14" s="12">
        <v>898640</v>
      </c>
      <c r="G14" s="12">
        <v>905896</v>
      </c>
      <c r="I14" s="12" t="s">
        <v>110</v>
      </c>
      <c r="K14" s="12">
        <v>2717688000000</v>
      </c>
      <c r="M14" s="12" t="s">
        <v>225</v>
      </c>
    </row>
    <row r="15" spans="1:13" s="12" customFormat="1" ht="21" x14ac:dyDescent="0.25">
      <c r="A15" s="14" t="s">
        <v>95</v>
      </c>
      <c r="C15" s="12">
        <v>995000</v>
      </c>
      <c r="E15" s="12">
        <v>1009999</v>
      </c>
      <c r="G15" s="12">
        <v>1000000</v>
      </c>
      <c r="I15" s="12" t="s">
        <v>111</v>
      </c>
      <c r="K15" s="12">
        <v>995000000000</v>
      </c>
      <c r="M15" s="12" t="s">
        <v>225</v>
      </c>
    </row>
    <row r="16" spans="1:13" s="12" customFormat="1" ht="21" x14ac:dyDescent="0.25">
      <c r="A16" s="14" t="s">
        <v>82</v>
      </c>
      <c r="C16" s="12">
        <v>2098065</v>
      </c>
      <c r="E16" s="12">
        <v>910000</v>
      </c>
      <c r="G16" s="12">
        <v>907059</v>
      </c>
      <c r="I16" s="12" t="s">
        <v>112</v>
      </c>
      <c r="K16" s="12">
        <v>1903068740835</v>
      </c>
      <c r="M16" s="12" t="s">
        <v>225</v>
      </c>
    </row>
    <row r="17" spans="1:13" s="12" customFormat="1" ht="21" x14ac:dyDescent="0.25">
      <c r="A17" s="14" t="s">
        <v>44</v>
      </c>
      <c r="C17" s="12">
        <v>252190</v>
      </c>
      <c r="E17" s="12">
        <v>4113952.9761000001</v>
      </c>
      <c r="G17" s="12">
        <v>3968917</v>
      </c>
      <c r="I17" s="12" t="s">
        <v>113</v>
      </c>
      <c r="K17" s="12">
        <v>1000921178230</v>
      </c>
      <c r="M17" s="12" t="s">
        <v>225</v>
      </c>
    </row>
    <row r="18" spans="1:13" s="12" customFormat="1" ht="21" x14ac:dyDescent="0.25">
      <c r="A18" s="14" t="s">
        <v>83</v>
      </c>
      <c r="C18" s="12">
        <v>7793740</v>
      </c>
      <c r="E18" s="12">
        <v>900000</v>
      </c>
      <c r="G18" s="12">
        <v>897819</v>
      </c>
      <c r="I18" s="12" t="s">
        <v>114</v>
      </c>
      <c r="K18" s="12">
        <v>6997367853060</v>
      </c>
      <c r="M18" s="12" t="s">
        <v>225</v>
      </c>
    </row>
    <row r="19" spans="1:13" s="12" customFormat="1" ht="21" x14ac:dyDescent="0.25">
      <c r="A19" s="14" t="s">
        <v>84</v>
      </c>
      <c r="C19" s="12">
        <v>6048600</v>
      </c>
      <c r="E19" s="12">
        <v>936950</v>
      </c>
      <c r="G19" s="12">
        <v>938651</v>
      </c>
      <c r="I19" s="12" t="s">
        <v>26</v>
      </c>
      <c r="K19" s="12">
        <v>5677524438600</v>
      </c>
      <c r="M19" s="12" t="s">
        <v>225</v>
      </c>
    </row>
    <row r="20" spans="1:13" s="12" customFormat="1" ht="21" x14ac:dyDescent="0.25">
      <c r="A20" s="14" t="s">
        <v>85</v>
      </c>
      <c r="C20" s="12">
        <v>15171600</v>
      </c>
      <c r="E20" s="12">
        <v>916860</v>
      </c>
      <c r="G20" s="12">
        <v>916530</v>
      </c>
      <c r="I20" s="12" t="s">
        <v>115</v>
      </c>
      <c r="K20" s="12">
        <v>13905226548000</v>
      </c>
      <c r="M20" s="12" t="s">
        <v>225</v>
      </c>
    </row>
    <row r="21" spans="1:13" s="12" customFormat="1" ht="21" x14ac:dyDescent="0.25">
      <c r="A21" s="14" t="s">
        <v>56</v>
      </c>
      <c r="C21" s="12">
        <v>2390000</v>
      </c>
      <c r="E21" s="12">
        <v>990100</v>
      </c>
      <c r="G21" s="12">
        <v>1000000</v>
      </c>
      <c r="I21" s="12" t="s">
        <v>46</v>
      </c>
      <c r="K21" s="12">
        <v>2390000000000</v>
      </c>
      <c r="M21" s="12" t="s">
        <v>225</v>
      </c>
    </row>
    <row r="22" spans="1:13" s="12" customFormat="1" ht="21" x14ac:dyDescent="0.25">
      <c r="A22" s="14" t="s">
        <v>86</v>
      </c>
      <c r="C22" s="12">
        <v>267211</v>
      </c>
      <c r="E22" s="12">
        <v>820000</v>
      </c>
      <c r="G22" s="12">
        <v>840226</v>
      </c>
      <c r="I22" s="12" t="s">
        <v>116</v>
      </c>
      <c r="K22" s="12">
        <v>224517629686</v>
      </c>
      <c r="M22" s="12" t="s">
        <v>225</v>
      </c>
    </row>
    <row r="23" spans="1:13" s="12" customFormat="1" ht="21" x14ac:dyDescent="0.25">
      <c r="A23" s="14" t="s">
        <v>87</v>
      </c>
      <c r="C23" s="12">
        <v>8733899</v>
      </c>
      <c r="E23" s="12">
        <v>870000</v>
      </c>
      <c r="G23" s="12">
        <v>892306</v>
      </c>
      <c r="I23" s="12" t="s">
        <v>117</v>
      </c>
      <c r="K23" s="12">
        <v>7793310481094</v>
      </c>
      <c r="M23" s="12" t="s">
        <v>225</v>
      </c>
    </row>
    <row r="24" spans="1:13" s="12" customFormat="1" ht="21" x14ac:dyDescent="0.25">
      <c r="A24" s="14" t="s">
        <v>70</v>
      </c>
      <c r="C24" s="12">
        <v>21094</v>
      </c>
      <c r="E24" s="12">
        <v>871450</v>
      </c>
      <c r="G24" s="12">
        <v>822300</v>
      </c>
      <c r="I24" s="12" t="s">
        <v>118</v>
      </c>
      <c r="K24" s="12">
        <v>17345596200</v>
      </c>
      <c r="M24" s="12" t="s">
        <v>225</v>
      </c>
    </row>
    <row r="25" spans="1:13" s="12" customFormat="1" ht="21" x14ac:dyDescent="0.25">
      <c r="A25" s="14" t="s">
        <v>64</v>
      </c>
      <c r="C25" s="12">
        <v>850361</v>
      </c>
      <c r="E25" s="12">
        <v>901840</v>
      </c>
      <c r="G25" s="12">
        <v>811656</v>
      </c>
      <c r="I25" s="12" t="s">
        <v>119</v>
      </c>
      <c r="K25" s="12">
        <v>690200607816</v>
      </c>
      <c r="M25" s="12" t="s">
        <v>225</v>
      </c>
    </row>
    <row r="26" spans="1:13" s="12" customFormat="1" ht="21" x14ac:dyDescent="0.25">
      <c r="A26" s="14" t="s">
        <v>62</v>
      </c>
      <c r="C26" s="12">
        <v>622799</v>
      </c>
      <c r="E26" s="12">
        <v>852200</v>
      </c>
      <c r="G26" s="12">
        <v>800230</v>
      </c>
      <c r="I26" s="12" t="s">
        <v>120</v>
      </c>
      <c r="K26" s="12">
        <v>498382443770</v>
      </c>
      <c r="M26" s="12" t="s">
        <v>225</v>
      </c>
    </row>
    <row r="27" spans="1:13" s="12" customFormat="1" ht="21" x14ac:dyDescent="0.25">
      <c r="A27" s="14" t="s">
        <v>88</v>
      </c>
      <c r="C27" s="12">
        <v>4920074</v>
      </c>
      <c r="E27" s="12">
        <v>877970</v>
      </c>
      <c r="G27" s="12">
        <v>842128</v>
      </c>
      <c r="I27" s="12" t="s">
        <v>121</v>
      </c>
      <c r="K27" s="12">
        <v>4143332077472</v>
      </c>
      <c r="M27" s="12" t="s">
        <v>225</v>
      </c>
    </row>
    <row r="28" spans="1:13" s="12" customFormat="1" ht="21" x14ac:dyDescent="0.25">
      <c r="A28" s="14" t="s">
        <v>68</v>
      </c>
      <c r="C28" s="12">
        <v>254870</v>
      </c>
      <c r="E28" s="12">
        <v>886650</v>
      </c>
      <c r="G28" s="12">
        <v>812061</v>
      </c>
      <c r="I28" s="12" t="s">
        <v>122</v>
      </c>
      <c r="K28" s="12">
        <v>206969987070</v>
      </c>
      <c r="M28" s="12" t="s">
        <v>225</v>
      </c>
    </row>
    <row r="29" spans="1:13" s="12" customFormat="1" ht="21" x14ac:dyDescent="0.25">
      <c r="A29" s="14" t="s">
        <v>89</v>
      </c>
      <c r="C29" s="12">
        <v>1919665</v>
      </c>
      <c r="E29" s="12">
        <v>846140</v>
      </c>
      <c r="G29" s="12">
        <v>865971</v>
      </c>
      <c r="I29" s="12" t="s">
        <v>123</v>
      </c>
      <c r="K29" s="12">
        <v>1662374219715</v>
      </c>
      <c r="M29" s="12" t="s">
        <v>225</v>
      </c>
    </row>
    <row r="30" spans="1:13" s="12" customFormat="1" ht="21" x14ac:dyDescent="0.25">
      <c r="A30" s="14" t="s">
        <v>90</v>
      </c>
      <c r="C30" s="12">
        <v>161080</v>
      </c>
      <c r="E30" s="12">
        <v>880000</v>
      </c>
      <c r="G30" s="12">
        <v>905950</v>
      </c>
      <c r="I30" s="12" t="s">
        <v>124</v>
      </c>
      <c r="K30" s="12">
        <v>145930426000</v>
      </c>
      <c r="M30" s="12" t="s">
        <v>225</v>
      </c>
    </row>
    <row r="31" spans="1:13" s="12" customFormat="1" ht="21" x14ac:dyDescent="0.25">
      <c r="A31" s="14" t="s">
        <v>65</v>
      </c>
      <c r="C31" s="12">
        <v>2600000</v>
      </c>
      <c r="E31" s="12">
        <v>813370</v>
      </c>
      <c r="G31" s="12">
        <v>767250</v>
      </c>
      <c r="I31" s="12" t="s">
        <v>125</v>
      </c>
      <c r="K31" s="12">
        <v>1994850000000</v>
      </c>
      <c r="M31" s="12" t="s">
        <v>225</v>
      </c>
    </row>
    <row r="32" spans="1:13" s="12" customFormat="1" ht="21" x14ac:dyDescent="0.25">
      <c r="A32" s="14" t="s">
        <v>74</v>
      </c>
      <c r="C32" s="12">
        <v>500000</v>
      </c>
      <c r="E32" s="12">
        <v>864000</v>
      </c>
      <c r="G32" s="12">
        <v>912394</v>
      </c>
      <c r="I32" s="12" t="s">
        <v>126</v>
      </c>
      <c r="K32" s="12">
        <v>456197000000</v>
      </c>
      <c r="M32" s="12" t="s">
        <v>225</v>
      </c>
    </row>
    <row r="33" spans="1:13" s="12" customFormat="1" ht="21" x14ac:dyDescent="0.25">
      <c r="A33" s="14" t="s">
        <v>71</v>
      </c>
      <c r="C33" s="12">
        <v>2030000</v>
      </c>
      <c r="E33" s="12">
        <v>785490</v>
      </c>
      <c r="G33" s="12">
        <v>743400</v>
      </c>
      <c r="I33" s="12" t="s">
        <v>127</v>
      </c>
      <c r="K33" s="12">
        <v>1509102000000</v>
      </c>
      <c r="M33" s="12" t="s">
        <v>225</v>
      </c>
    </row>
    <row r="34" spans="1:13" s="12" customFormat="1" ht="21" x14ac:dyDescent="0.25">
      <c r="A34" s="14" t="s">
        <v>91</v>
      </c>
      <c r="C34" s="12">
        <v>5635032</v>
      </c>
      <c r="E34" s="12">
        <v>789100</v>
      </c>
      <c r="G34" s="12">
        <v>821993</v>
      </c>
      <c r="I34" s="12" t="s">
        <v>128</v>
      </c>
      <c r="K34" s="12">
        <v>4631956858776</v>
      </c>
      <c r="M34" s="12" t="s">
        <v>225</v>
      </c>
    </row>
    <row r="35" spans="1:13" s="12" customFormat="1" ht="21" x14ac:dyDescent="0.25">
      <c r="A35" s="14" t="s">
        <v>92</v>
      </c>
      <c r="C35" s="12">
        <v>22000000</v>
      </c>
      <c r="E35" s="12">
        <v>791100</v>
      </c>
      <c r="G35" s="12">
        <v>806230</v>
      </c>
      <c r="I35" s="12" t="s">
        <v>129</v>
      </c>
      <c r="K35" s="12">
        <v>17737060000000</v>
      </c>
      <c r="M35" s="12" t="s">
        <v>225</v>
      </c>
    </row>
    <row r="36" spans="1:13" s="12" customFormat="1" ht="21" x14ac:dyDescent="0.25">
      <c r="A36" s="14" t="s">
        <v>69</v>
      </c>
      <c r="C36" s="12">
        <v>188009</v>
      </c>
      <c r="E36" s="12">
        <v>853400</v>
      </c>
      <c r="G36" s="12">
        <v>830750</v>
      </c>
      <c r="I36" s="12" t="s">
        <v>130</v>
      </c>
      <c r="K36" s="12">
        <v>156188476750</v>
      </c>
      <c r="M36" s="12" t="s">
        <v>225</v>
      </c>
    </row>
    <row r="37" spans="1:13" s="12" customFormat="1" ht="21" x14ac:dyDescent="0.25">
      <c r="A37" s="14" t="s">
        <v>67</v>
      </c>
      <c r="C37" s="12">
        <v>2500000</v>
      </c>
      <c r="E37" s="12">
        <v>814850</v>
      </c>
      <c r="G37" s="12">
        <v>787250</v>
      </c>
      <c r="I37" s="12" t="s">
        <v>131</v>
      </c>
      <c r="K37" s="12">
        <v>1968125000000</v>
      </c>
      <c r="M37" s="12" t="s">
        <v>225</v>
      </c>
    </row>
    <row r="38" spans="1:13" s="12" customFormat="1" ht="21" x14ac:dyDescent="0.25">
      <c r="A38" s="14" t="s">
        <v>59</v>
      </c>
      <c r="C38" s="12">
        <v>4500000</v>
      </c>
      <c r="E38" s="12">
        <v>990100</v>
      </c>
      <c r="G38" s="12">
        <v>1000000</v>
      </c>
      <c r="I38" s="12" t="s">
        <v>46</v>
      </c>
      <c r="K38" s="12">
        <v>4500000000000</v>
      </c>
      <c r="M38" s="12" t="s">
        <v>225</v>
      </c>
    </row>
    <row r="39" spans="1:13" s="12" customFormat="1" ht="21.75" thickBot="1" x14ac:dyDescent="0.3">
      <c r="K39" s="27">
        <f>SUM(K8:K38)</f>
        <v>150572763943074</v>
      </c>
    </row>
    <row r="40" spans="1:13" s="12" customFormat="1" ht="19.5" thickTop="1" x14ac:dyDescent="0.25"/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12"/>
  <sheetViews>
    <sheetView rightToLeft="1" workbookViewId="0">
      <selection activeCell="E28" sqref="E28"/>
    </sheetView>
  </sheetViews>
  <sheetFormatPr defaultRowHeight="18.75" x14ac:dyDescent="0.25"/>
  <cols>
    <col min="1" max="1" width="26.5703125" style="12" bestFit="1" customWidth="1"/>
    <col min="2" max="2" width="1" style="12" customWidth="1"/>
    <col min="3" max="3" width="24" style="12" customWidth="1"/>
    <col min="4" max="4" width="1" style="12" customWidth="1"/>
    <col min="5" max="5" width="25" style="12" customWidth="1"/>
    <col min="6" max="6" width="1" style="12" customWidth="1"/>
    <col min="7" max="7" width="25" style="12" customWidth="1"/>
    <col min="8" max="8" width="1" style="12" customWidth="1"/>
    <col min="9" max="9" width="24" style="12" customWidth="1"/>
    <col min="10" max="10" width="1" style="12" customWidth="1"/>
    <col min="11" max="11" width="25" style="12" customWidth="1"/>
    <col min="12" max="12" width="1" style="12" customWidth="1"/>
    <col min="13" max="13" width="9.140625" style="12" customWidth="1"/>
    <col min="14" max="16384" width="9.140625" style="12"/>
  </cols>
  <sheetData>
    <row r="2" spans="1:11" ht="26.25" x14ac:dyDescent="0.2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</row>
    <row r="3" spans="1:11" ht="26.25" x14ac:dyDescent="0.25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</row>
    <row r="4" spans="1:11" ht="26.25" x14ac:dyDescent="0.2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</row>
    <row r="6" spans="1:11" ht="27" thickBot="1" x14ac:dyDescent="0.3">
      <c r="A6" s="13" t="s">
        <v>133</v>
      </c>
      <c r="C6" s="13" t="s">
        <v>4</v>
      </c>
      <c r="E6" s="13" t="s">
        <v>5</v>
      </c>
      <c r="F6" s="13" t="s">
        <v>5</v>
      </c>
      <c r="G6" s="13" t="s">
        <v>5</v>
      </c>
      <c r="I6" s="13" t="s">
        <v>6</v>
      </c>
      <c r="J6" s="13" t="s">
        <v>6</v>
      </c>
      <c r="K6" s="13" t="s">
        <v>6</v>
      </c>
    </row>
    <row r="7" spans="1:11" ht="27" thickBot="1" x14ac:dyDescent="0.3">
      <c r="A7" s="13" t="s">
        <v>133</v>
      </c>
      <c r="C7" s="13" t="s">
        <v>134</v>
      </c>
      <c r="E7" s="13" t="s">
        <v>135</v>
      </c>
      <c r="G7" s="13" t="s">
        <v>136</v>
      </c>
      <c r="I7" s="13" t="s">
        <v>134</v>
      </c>
      <c r="K7" s="13" t="s">
        <v>132</v>
      </c>
    </row>
    <row r="8" spans="1:11" ht="21" x14ac:dyDescent="0.25">
      <c r="A8" s="14" t="s">
        <v>137</v>
      </c>
      <c r="C8" s="12">
        <v>10214708</v>
      </c>
      <c r="E8" s="12">
        <v>57680097958164</v>
      </c>
      <c r="G8" s="12">
        <v>57676275880000</v>
      </c>
      <c r="I8" s="12">
        <v>3832292872</v>
      </c>
      <c r="K8" s="17">
        <v>7.1836813544763081E-6</v>
      </c>
    </row>
    <row r="9" spans="1:11" ht="21" x14ac:dyDescent="0.25">
      <c r="A9" s="14" t="s">
        <v>138</v>
      </c>
      <c r="C9" s="12">
        <v>1361406038959</v>
      </c>
      <c r="E9" s="12">
        <v>164342514493089</v>
      </c>
      <c r="G9" s="12">
        <v>165283016202743</v>
      </c>
      <c r="I9" s="12">
        <v>420904329305</v>
      </c>
      <c r="K9" s="17">
        <v>7.8899047735584555E-4</v>
      </c>
    </row>
    <row r="10" spans="1:11" ht="21" x14ac:dyDescent="0.25">
      <c r="A10" s="14" t="s">
        <v>139</v>
      </c>
      <c r="C10" s="12">
        <v>88947415797</v>
      </c>
      <c r="E10" s="12">
        <v>13541460536209</v>
      </c>
      <c r="G10" s="12">
        <v>13335380742759</v>
      </c>
      <c r="I10" s="12">
        <v>295027209247</v>
      </c>
      <c r="K10" s="17">
        <v>5.5303222715981772E-4</v>
      </c>
    </row>
    <row r="11" spans="1:11" ht="21" x14ac:dyDescent="0.25">
      <c r="A11" s="14" t="s">
        <v>137</v>
      </c>
      <c r="C11" s="12">
        <v>10231922</v>
      </c>
      <c r="E11" s="12">
        <v>0</v>
      </c>
      <c r="G11" s="12">
        <v>0</v>
      </c>
      <c r="I11" s="12">
        <v>10231922</v>
      </c>
      <c r="K11" s="17">
        <v>1.9179866922200078E-8</v>
      </c>
    </row>
    <row r="12" spans="1:11" ht="21" x14ac:dyDescent="0.25">
      <c r="A12" s="14" t="s">
        <v>140</v>
      </c>
      <c r="C12" s="12">
        <v>94187633</v>
      </c>
      <c r="E12" s="12">
        <v>45699618665276</v>
      </c>
      <c r="G12" s="12">
        <v>45699706760788</v>
      </c>
      <c r="I12" s="12">
        <v>6092121</v>
      </c>
      <c r="K12" s="17">
        <v>1.141975770084452E-8</v>
      </c>
    </row>
    <row r="13" spans="1:11" ht="21" x14ac:dyDescent="0.25">
      <c r="A13" s="14" t="s">
        <v>141</v>
      </c>
      <c r="C13" s="12">
        <v>399916791802</v>
      </c>
      <c r="E13" s="12">
        <v>36410889502474</v>
      </c>
      <c r="G13" s="12">
        <v>36215792968000</v>
      </c>
      <c r="I13" s="12">
        <v>595013326276</v>
      </c>
      <c r="K13" s="17">
        <v>1.1153599895414854E-3</v>
      </c>
    </row>
    <row r="14" spans="1:11" ht="21" x14ac:dyDescent="0.25">
      <c r="A14" s="14" t="s">
        <v>142</v>
      </c>
      <c r="C14" s="12">
        <v>10316075</v>
      </c>
      <c r="E14" s="12">
        <v>18120463034319</v>
      </c>
      <c r="G14" s="12">
        <v>18120457625000</v>
      </c>
      <c r="I14" s="12">
        <v>15725394</v>
      </c>
      <c r="K14" s="17">
        <v>2.9477449517223018E-8</v>
      </c>
    </row>
    <row r="15" spans="1:11" ht="21" x14ac:dyDescent="0.25">
      <c r="A15" s="14" t="s">
        <v>143</v>
      </c>
      <c r="C15" s="12">
        <v>4002333054</v>
      </c>
      <c r="E15" s="12">
        <v>15849921232875</v>
      </c>
      <c r="G15" s="12">
        <v>15952251125000</v>
      </c>
      <c r="I15" s="12">
        <v>-98327559071</v>
      </c>
      <c r="K15" s="17">
        <v>-1.8431625043335427E-4</v>
      </c>
    </row>
    <row r="16" spans="1:11" ht="21" x14ac:dyDescent="0.25">
      <c r="A16" s="14" t="s">
        <v>145</v>
      </c>
      <c r="C16" s="12">
        <v>10001397</v>
      </c>
      <c r="E16" s="12">
        <v>574561682150</v>
      </c>
      <c r="G16" s="12">
        <v>574562005000</v>
      </c>
      <c r="I16" s="12">
        <v>9678547</v>
      </c>
      <c r="K16" s="17">
        <v>1.814255850076445E-8</v>
      </c>
    </row>
    <row r="17" spans="1:11" ht="21" x14ac:dyDescent="0.25">
      <c r="A17" s="14" t="s">
        <v>146</v>
      </c>
      <c r="C17" s="12">
        <v>10108799</v>
      </c>
      <c r="E17" s="12">
        <v>4020309287895</v>
      </c>
      <c r="G17" s="12">
        <v>4020309125000</v>
      </c>
      <c r="I17" s="12">
        <v>10271694</v>
      </c>
      <c r="K17" s="17">
        <v>1.9254420038147379E-8</v>
      </c>
    </row>
    <row r="18" spans="1:11" ht="21" x14ac:dyDescent="0.25">
      <c r="A18" s="14" t="s">
        <v>147</v>
      </c>
      <c r="C18" s="12">
        <v>1000000000000</v>
      </c>
      <c r="E18" s="12">
        <v>0</v>
      </c>
      <c r="G18" s="12">
        <v>1000000000000</v>
      </c>
      <c r="I18" s="12">
        <v>0</v>
      </c>
      <c r="K18" s="17">
        <v>0</v>
      </c>
    </row>
    <row r="19" spans="1:11" ht="21" x14ac:dyDescent="0.25">
      <c r="A19" s="14" t="s">
        <v>147</v>
      </c>
      <c r="C19" s="12">
        <v>800000000000</v>
      </c>
      <c r="E19" s="12">
        <v>0</v>
      </c>
      <c r="G19" s="12">
        <v>800000000000</v>
      </c>
      <c r="I19" s="12">
        <v>0</v>
      </c>
      <c r="K19" s="17">
        <v>0</v>
      </c>
    </row>
    <row r="20" spans="1:11" ht="21" x14ac:dyDescent="0.25">
      <c r="A20" s="14" t="s">
        <v>147</v>
      </c>
      <c r="C20" s="12">
        <v>1900000000000</v>
      </c>
      <c r="E20" s="12">
        <v>0</v>
      </c>
      <c r="G20" s="12">
        <v>1900000000000</v>
      </c>
      <c r="I20" s="12">
        <v>0</v>
      </c>
      <c r="K20" s="17">
        <v>0</v>
      </c>
    </row>
    <row r="21" spans="1:11" ht="21" x14ac:dyDescent="0.25">
      <c r="A21" s="14" t="s">
        <v>148</v>
      </c>
      <c r="C21" s="12">
        <v>3000000000000</v>
      </c>
      <c r="E21" s="12">
        <v>0</v>
      </c>
      <c r="G21" s="12">
        <v>0</v>
      </c>
      <c r="I21" s="12">
        <v>3000000000000</v>
      </c>
      <c r="K21" s="17">
        <v>5.6235378618601896E-3</v>
      </c>
    </row>
    <row r="22" spans="1:11" ht="21" x14ac:dyDescent="0.25">
      <c r="A22" s="14" t="s">
        <v>147</v>
      </c>
      <c r="C22" s="12">
        <v>3000000000000</v>
      </c>
      <c r="E22" s="12">
        <v>0</v>
      </c>
      <c r="G22" s="12">
        <v>3000000000000</v>
      </c>
      <c r="I22" s="12">
        <v>0</v>
      </c>
      <c r="K22" s="17">
        <v>0</v>
      </c>
    </row>
    <row r="23" spans="1:11" ht="21" x14ac:dyDescent="0.25">
      <c r="A23" s="14" t="s">
        <v>149</v>
      </c>
      <c r="C23" s="12">
        <v>10098199</v>
      </c>
      <c r="E23" s="12">
        <v>804</v>
      </c>
      <c r="G23" s="12">
        <v>0</v>
      </c>
      <c r="I23" s="12">
        <v>10099003</v>
      </c>
      <c r="K23" s="17">
        <v>1.893070857917988E-8</v>
      </c>
    </row>
    <row r="24" spans="1:11" ht="21" x14ac:dyDescent="0.25">
      <c r="A24" s="14" t="s">
        <v>147</v>
      </c>
      <c r="C24" s="12">
        <v>1800000000000</v>
      </c>
      <c r="E24" s="12">
        <v>0</v>
      </c>
      <c r="G24" s="12">
        <v>1800000000000</v>
      </c>
      <c r="I24" s="12">
        <v>0</v>
      </c>
      <c r="K24" s="17">
        <v>0</v>
      </c>
    </row>
    <row r="25" spans="1:11" ht="21" x14ac:dyDescent="0.25">
      <c r="A25" s="14" t="s">
        <v>141</v>
      </c>
      <c r="C25" s="12">
        <v>900000000000</v>
      </c>
      <c r="E25" s="12">
        <v>0</v>
      </c>
      <c r="G25" s="12">
        <v>0</v>
      </c>
      <c r="I25" s="12">
        <v>900000000000</v>
      </c>
      <c r="K25" s="17">
        <v>1.6870613585580568E-3</v>
      </c>
    </row>
    <row r="26" spans="1:11" ht="21" x14ac:dyDescent="0.25">
      <c r="A26" s="14" t="s">
        <v>150</v>
      </c>
      <c r="C26" s="12">
        <v>2790000000000</v>
      </c>
      <c r="E26" s="12">
        <v>0</v>
      </c>
      <c r="G26" s="12">
        <v>2790000000000</v>
      </c>
      <c r="I26" s="12">
        <v>0</v>
      </c>
      <c r="K26" s="17">
        <v>0</v>
      </c>
    </row>
    <row r="27" spans="1:11" ht="21" x14ac:dyDescent="0.25">
      <c r="A27" s="14" t="s">
        <v>151</v>
      </c>
      <c r="C27" s="12">
        <v>400000000000</v>
      </c>
      <c r="E27" s="12">
        <v>0</v>
      </c>
      <c r="G27" s="12">
        <v>400000000000</v>
      </c>
      <c r="I27" s="12">
        <v>0</v>
      </c>
      <c r="K27" s="17">
        <v>0</v>
      </c>
    </row>
    <row r="28" spans="1:11" ht="21" x14ac:dyDescent="0.25">
      <c r="A28" s="14" t="s">
        <v>141</v>
      </c>
      <c r="C28" s="12">
        <v>1000000000000</v>
      </c>
      <c r="E28" s="12">
        <v>0</v>
      </c>
      <c r="G28" s="12">
        <v>0</v>
      </c>
      <c r="I28" s="12">
        <v>1000000000000</v>
      </c>
      <c r="K28" s="17">
        <v>1.8745126206200632E-3</v>
      </c>
    </row>
    <row r="29" spans="1:11" ht="21" x14ac:dyDescent="0.25">
      <c r="A29" s="14" t="s">
        <v>146</v>
      </c>
      <c r="C29" s="12">
        <v>10000000000000</v>
      </c>
      <c r="E29" s="12">
        <v>0</v>
      </c>
      <c r="G29" s="12">
        <v>0</v>
      </c>
      <c r="I29" s="12">
        <v>10000000000000</v>
      </c>
      <c r="K29" s="17">
        <v>1.874512620620063E-2</v>
      </c>
    </row>
    <row r="30" spans="1:11" ht="21" x14ac:dyDescent="0.25">
      <c r="A30" s="14" t="s">
        <v>141</v>
      </c>
      <c r="C30" s="12">
        <v>1400000000000</v>
      </c>
      <c r="E30" s="12">
        <v>0</v>
      </c>
      <c r="G30" s="12">
        <v>0</v>
      </c>
      <c r="I30" s="12">
        <v>1400000000000</v>
      </c>
      <c r="K30" s="17">
        <v>2.6243176688680882E-3</v>
      </c>
    </row>
    <row r="31" spans="1:11" ht="21" x14ac:dyDescent="0.25">
      <c r="A31" s="14" t="s">
        <v>147</v>
      </c>
      <c r="C31" s="12">
        <v>700000000000</v>
      </c>
      <c r="E31" s="12">
        <v>0</v>
      </c>
      <c r="G31" s="12">
        <v>700000000000</v>
      </c>
      <c r="I31" s="12">
        <v>0</v>
      </c>
      <c r="K31" s="17">
        <v>0</v>
      </c>
    </row>
    <row r="32" spans="1:11" ht="21" x14ac:dyDescent="0.25">
      <c r="A32" s="14" t="s">
        <v>141</v>
      </c>
      <c r="C32" s="12">
        <v>1450000000000</v>
      </c>
      <c r="E32" s="12">
        <v>0</v>
      </c>
      <c r="G32" s="12">
        <v>0</v>
      </c>
      <c r="I32" s="12">
        <v>1450000000000</v>
      </c>
      <c r="K32" s="17">
        <v>2.7180432998990915E-3</v>
      </c>
    </row>
    <row r="33" spans="1:11" ht="21" x14ac:dyDescent="0.25">
      <c r="A33" s="14" t="s">
        <v>148</v>
      </c>
      <c r="C33" s="12">
        <v>2500000000000</v>
      </c>
      <c r="E33" s="12">
        <v>0</v>
      </c>
      <c r="G33" s="12">
        <v>0</v>
      </c>
      <c r="I33" s="12">
        <v>2500000000000</v>
      </c>
      <c r="K33" s="17">
        <v>4.6862815515501576E-3</v>
      </c>
    </row>
    <row r="34" spans="1:11" ht="21" x14ac:dyDescent="0.25">
      <c r="A34" s="14" t="s">
        <v>147</v>
      </c>
      <c r="C34" s="12">
        <v>1590000000000</v>
      </c>
      <c r="E34" s="12">
        <v>0</v>
      </c>
      <c r="G34" s="12">
        <v>1590000000000</v>
      </c>
      <c r="I34" s="12">
        <v>0</v>
      </c>
      <c r="K34" s="17">
        <v>0</v>
      </c>
    </row>
    <row r="35" spans="1:11" ht="21" x14ac:dyDescent="0.25">
      <c r="A35" s="14" t="s">
        <v>146</v>
      </c>
      <c r="C35" s="12">
        <v>3675000000000</v>
      </c>
      <c r="E35" s="12">
        <v>0</v>
      </c>
      <c r="G35" s="12">
        <v>0</v>
      </c>
      <c r="I35" s="12">
        <v>3675000000000</v>
      </c>
      <c r="K35" s="17">
        <v>6.8888338807787317E-3</v>
      </c>
    </row>
    <row r="36" spans="1:11" ht="21" x14ac:dyDescent="0.25">
      <c r="A36" s="14" t="s">
        <v>152</v>
      </c>
      <c r="C36" s="12">
        <v>400000000000</v>
      </c>
      <c r="E36" s="12">
        <v>0</v>
      </c>
      <c r="G36" s="12">
        <v>0</v>
      </c>
      <c r="I36" s="12">
        <v>400000000000</v>
      </c>
      <c r="K36" s="17">
        <v>7.4980504824802524E-4</v>
      </c>
    </row>
    <row r="37" spans="1:11" ht="21" x14ac:dyDescent="0.25">
      <c r="A37" s="14" t="s">
        <v>152</v>
      </c>
      <c r="C37" s="12">
        <v>3650000000000</v>
      </c>
      <c r="E37" s="12">
        <v>0</v>
      </c>
      <c r="G37" s="12">
        <v>3650000000000</v>
      </c>
      <c r="I37" s="12">
        <v>0</v>
      </c>
      <c r="K37" s="17">
        <v>0</v>
      </c>
    </row>
    <row r="38" spans="1:11" ht="21" x14ac:dyDescent="0.25">
      <c r="A38" s="14" t="s">
        <v>146</v>
      </c>
      <c r="C38" s="12">
        <v>3300000000000</v>
      </c>
      <c r="E38" s="12">
        <v>0</v>
      </c>
      <c r="G38" s="12">
        <v>0</v>
      </c>
      <c r="I38" s="12">
        <v>3300000000000</v>
      </c>
      <c r="K38" s="17">
        <v>6.1858916480462085E-3</v>
      </c>
    </row>
    <row r="39" spans="1:11" ht="21" x14ac:dyDescent="0.25">
      <c r="A39" s="14" t="s">
        <v>153</v>
      </c>
      <c r="C39" s="12">
        <v>6000000000000</v>
      </c>
      <c r="E39" s="12">
        <v>0</v>
      </c>
      <c r="G39" s="12">
        <v>6000000000000</v>
      </c>
      <c r="I39" s="12">
        <v>0</v>
      </c>
      <c r="K39" s="17">
        <v>0</v>
      </c>
    </row>
    <row r="40" spans="1:11" ht="21" x14ac:dyDescent="0.25">
      <c r="A40" s="14" t="s">
        <v>143</v>
      </c>
      <c r="C40" s="12">
        <v>6000000000000</v>
      </c>
      <c r="E40" s="12">
        <v>0</v>
      </c>
      <c r="G40" s="12">
        <v>6000000000000</v>
      </c>
      <c r="I40" s="12">
        <v>0</v>
      </c>
      <c r="K40" s="17">
        <v>0</v>
      </c>
    </row>
    <row r="41" spans="1:11" ht="21" x14ac:dyDescent="0.25">
      <c r="A41" s="14" t="s">
        <v>154</v>
      </c>
      <c r="C41" s="12">
        <v>3000000000000</v>
      </c>
      <c r="E41" s="12">
        <v>0</v>
      </c>
      <c r="G41" s="12">
        <v>0</v>
      </c>
      <c r="I41" s="12">
        <v>3000000000000</v>
      </c>
      <c r="K41" s="17">
        <v>5.6235378618601896E-3</v>
      </c>
    </row>
    <row r="42" spans="1:11" ht="21" x14ac:dyDescent="0.25">
      <c r="A42" s="14" t="s">
        <v>154</v>
      </c>
      <c r="C42" s="12">
        <v>10000000000000</v>
      </c>
      <c r="E42" s="12">
        <v>0</v>
      </c>
      <c r="G42" s="12">
        <v>0</v>
      </c>
      <c r="I42" s="12">
        <v>10000000000000</v>
      </c>
      <c r="K42" s="17">
        <v>1.874512620620063E-2</v>
      </c>
    </row>
    <row r="43" spans="1:11" ht="21" x14ac:dyDescent="0.25">
      <c r="A43" s="14" t="s">
        <v>152</v>
      </c>
      <c r="C43" s="12">
        <v>1530000000000</v>
      </c>
      <c r="E43" s="12">
        <v>0</v>
      </c>
      <c r="G43" s="12">
        <v>0</v>
      </c>
      <c r="I43" s="12">
        <v>1530000000000</v>
      </c>
      <c r="K43" s="17">
        <v>2.8680043095486965E-3</v>
      </c>
    </row>
    <row r="44" spans="1:11" ht="21" x14ac:dyDescent="0.25">
      <c r="A44" s="14" t="s">
        <v>153</v>
      </c>
      <c r="C44" s="12">
        <v>1500000000000</v>
      </c>
      <c r="E44" s="12">
        <v>0</v>
      </c>
      <c r="G44" s="12">
        <v>0</v>
      </c>
      <c r="I44" s="12">
        <v>1500000000000</v>
      </c>
      <c r="K44" s="17">
        <v>2.8117689309300948E-3</v>
      </c>
    </row>
    <row r="45" spans="1:11" ht="21" x14ac:dyDescent="0.25">
      <c r="A45" s="14" t="s">
        <v>155</v>
      </c>
      <c r="C45" s="12">
        <v>23056952</v>
      </c>
      <c r="E45" s="12">
        <v>132104</v>
      </c>
      <c r="G45" s="12">
        <v>630000</v>
      </c>
      <c r="I45" s="12">
        <v>22559056</v>
      </c>
      <c r="K45" s="17">
        <v>4.2287235181274757E-8</v>
      </c>
    </row>
    <row r="46" spans="1:11" ht="21" x14ac:dyDescent="0.25">
      <c r="A46" s="14" t="s">
        <v>156</v>
      </c>
      <c r="C46" s="12">
        <v>1500000000000</v>
      </c>
      <c r="E46" s="12">
        <v>0</v>
      </c>
      <c r="G46" s="12">
        <v>0</v>
      </c>
      <c r="I46" s="12">
        <v>1500000000000</v>
      </c>
      <c r="K46" s="17">
        <v>2.8117689309300948E-3</v>
      </c>
    </row>
    <row r="47" spans="1:11" ht="21" x14ac:dyDescent="0.25">
      <c r="A47" s="14" t="s">
        <v>142</v>
      </c>
      <c r="C47" s="12">
        <v>3180000000000</v>
      </c>
      <c r="E47" s="12">
        <v>0</v>
      </c>
      <c r="G47" s="12">
        <v>3180000000000</v>
      </c>
      <c r="I47" s="12">
        <v>0</v>
      </c>
      <c r="K47" s="17">
        <v>0</v>
      </c>
    </row>
    <row r="48" spans="1:11" ht="21" x14ac:dyDescent="0.25">
      <c r="A48" s="14" t="s">
        <v>152</v>
      </c>
      <c r="C48" s="12">
        <v>3700000000000</v>
      </c>
      <c r="E48" s="12">
        <v>0</v>
      </c>
      <c r="G48" s="12">
        <v>0</v>
      </c>
      <c r="I48" s="12">
        <v>3700000000000</v>
      </c>
      <c r="K48" s="17">
        <v>6.9356966962942331E-3</v>
      </c>
    </row>
    <row r="49" spans="1:11" ht="21" x14ac:dyDescent="0.25">
      <c r="A49" s="14" t="s">
        <v>143</v>
      </c>
      <c r="C49" s="12">
        <v>850000000000</v>
      </c>
      <c r="E49" s="12">
        <v>0</v>
      </c>
      <c r="G49" s="12">
        <v>0</v>
      </c>
      <c r="I49" s="12">
        <v>850000000000</v>
      </c>
      <c r="K49" s="17">
        <v>1.5933357275270536E-3</v>
      </c>
    </row>
    <row r="50" spans="1:11" ht="21" x14ac:dyDescent="0.25">
      <c r="A50" s="14" t="s">
        <v>146</v>
      </c>
      <c r="C50" s="12">
        <v>310000000000</v>
      </c>
      <c r="E50" s="12">
        <v>0</v>
      </c>
      <c r="G50" s="12">
        <v>0</v>
      </c>
      <c r="I50" s="12">
        <v>310000000000</v>
      </c>
      <c r="K50" s="17">
        <v>5.8109891239221956E-4</v>
      </c>
    </row>
    <row r="51" spans="1:11" ht="21" x14ac:dyDescent="0.25">
      <c r="A51" s="14" t="s">
        <v>147</v>
      </c>
      <c r="C51" s="12">
        <v>9950000000000</v>
      </c>
      <c r="E51" s="12">
        <v>0</v>
      </c>
      <c r="G51" s="12">
        <v>9950000000000</v>
      </c>
      <c r="I51" s="12">
        <v>0</v>
      </c>
      <c r="K51" s="17">
        <v>0</v>
      </c>
    </row>
    <row r="52" spans="1:11" ht="21" x14ac:dyDescent="0.25">
      <c r="A52" s="14" t="s">
        <v>137</v>
      </c>
      <c r="C52" s="12">
        <v>4000000000000</v>
      </c>
      <c r="E52" s="12">
        <v>0</v>
      </c>
      <c r="G52" s="12">
        <v>2700000000000</v>
      </c>
      <c r="I52" s="12">
        <v>1300000000000</v>
      </c>
      <c r="K52" s="17">
        <v>2.4368664068060821E-3</v>
      </c>
    </row>
    <row r="53" spans="1:11" ht="21" x14ac:dyDescent="0.25">
      <c r="A53" s="14" t="s">
        <v>137</v>
      </c>
      <c r="C53" s="12">
        <v>810000000000</v>
      </c>
      <c r="E53" s="12">
        <v>0</v>
      </c>
      <c r="G53" s="12">
        <v>0</v>
      </c>
      <c r="I53" s="12">
        <v>810000000000</v>
      </c>
      <c r="K53" s="17">
        <v>1.518355222702251E-3</v>
      </c>
    </row>
    <row r="54" spans="1:11" ht="21" x14ac:dyDescent="0.25">
      <c r="A54" s="14" t="s">
        <v>141</v>
      </c>
      <c r="C54" s="12">
        <v>3950000000000</v>
      </c>
      <c r="E54" s="12">
        <v>0</v>
      </c>
      <c r="G54" s="12">
        <v>0</v>
      </c>
      <c r="I54" s="12">
        <v>3950000000000</v>
      </c>
      <c r="K54" s="17">
        <v>7.4043248514492491E-3</v>
      </c>
    </row>
    <row r="55" spans="1:11" ht="21" x14ac:dyDescent="0.25">
      <c r="A55" s="14" t="s">
        <v>157</v>
      </c>
      <c r="C55" s="12">
        <v>5000000000000</v>
      </c>
      <c r="E55" s="12">
        <v>0</v>
      </c>
      <c r="G55" s="12">
        <v>5000000000000</v>
      </c>
      <c r="I55" s="12">
        <v>0</v>
      </c>
      <c r="K55" s="17">
        <v>0</v>
      </c>
    </row>
    <row r="56" spans="1:11" ht="21" x14ac:dyDescent="0.25">
      <c r="A56" s="14" t="s">
        <v>158</v>
      </c>
      <c r="C56" s="12">
        <v>4990000000000</v>
      </c>
      <c r="E56" s="12">
        <v>0</v>
      </c>
      <c r="G56" s="12">
        <v>4990000000000</v>
      </c>
      <c r="I56" s="12">
        <v>0</v>
      </c>
      <c r="K56" s="17">
        <v>0</v>
      </c>
    </row>
    <row r="57" spans="1:11" ht="21" x14ac:dyDescent="0.25">
      <c r="A57" s="14" t="s">
        <v>137</v>
      </c>
      <c r="C57" s="12">
        <v>640000000000</v>
      </c>
      <c r="E57" s="12">
        <v>0</v>
      </c>
      <c r="G57" s="12">
        <v>0</v>
      </c>
      <c r="I57" s="12">
        <v>640000000000</v>
      </c>
      <c r="K57" s="17">
        <v>1.1996880771968405E-3</v>
      </c>
    </row>
    <row r="58" spans="1:11" ht="21" x14ac:dyDescent="0.25">
      <c r="A58" s="14" t="s">
        <v>137</v>
      </c>
      <c r="C58" s="12">
        <v>440000000000</v>
      </c>
      <c r="E58" s="12">
        <v>0</v>
      </c>
      <c r="G58" s="12">
        <v>0</v>
      </c>
      <c r="I58" s="12">
        <v>440000000000</v>
      </c>
      <c r="K58" s="17">
        <v>8.2478555307282774E-4</v>
      </c>
    </row>
    <row r="59" spans="1:11" ht="21" x14ac:dyDescent="0.25">
      <c r="A59" s="14" t="s">
        <v>143</v>
      </c>
      <c r="C59" s="12">
        <v>470000000000</v>
      </c>
      <c r="E59" s="12">
        <v>0</v>
      </c>
      <c r="G59" s="12">
        <v>0</v>
      </c>
      <c r="I59" s="12">
        <v>470000000000</v>
      </c>
      <c r="K59" s="17">
        <v>8.8102093169142967E-4</v>
      </c>
    </row>
    <row r="60" spans="1:11" ht="21" x14ac:dyDescent="0.25">
      <c r="A60" s="14" t="s">
        <v>143</v>
      </c>
      <c r="C60" s="12">
        <v>270000000000</v>
      </c>
      <c r="E60" s="12">
        <v>0</v>
      </c>
      <c r="G60" s="12">
        <v>0</v>
      </c>
      <c r="I60" s="12">
        <v>270000000000</v>
      </c>
      <c r="K60" s="17">
        <v>5.0611840756741705E-4</v>
      </c>
    </row>
    <row r="61" spans="1:11" ht="21" x14ac:dyDescent="0.25">
      <c r="A61" s="14" t="s">
        <v>137</v>
      </c>
      <c r="C61" s="12">
        <v>100000000000</v>
      </c>
      <c r="E61" s="12">
        <v>0</v>
      </c>
      <c r="G61" s="12">
        <v>0</v>
      </c>
      <c r="I61" s="12">
        <v>100000000000</v>
      </c>
      <c r="K61" s="17">
        <v>1.8745126206200631E-4</v>
      </c>
    </row>
    <row r="62" spans="1:11" ht="21" x14ac:dyDescent="0.25">
      <c r="A62" s="14" t="s">
        <v>137</v>
      </c>
      <c r="C62" s="12">
        <v>480000000000</v>
      </c>
      <c r="E62" s="12">
        <v>0</v>
      </c>
      <c r="G62" s="12">
        <v>0</v>
      </c>
      <c r="I62" s="12">
        <v>480000000000</v>
      </c>
      <c r="K62" s="17">
        <v>8.9976605789763024E-4</v>
      </c>
    </row>
    <row r="63" spans="1:11" ht="21" x14ac:dyDescent="0.25">
      <c r="A63" s="14" t="s">
        <v>147</v>
      </c>
      <c r="C63" s="12">
        <v>3100000000000</v>
      </c>
      <c r="E63" s="12">
        <v>0</v>
      </c>
      <c r="G63" s="12">
        <v>3100000000000</v>
      </c>
      <c r="I63" s="12">
        <v>0</v>
      </c>
      <c r="K63" s="17">
        <v>0</v>
      </c>
    </row>
    <row r="64" spans="1:11" ht="21" x14ac:dyDescent="0.25">
      <c r="A64" s="14" t="s">
        <v>137</v>
      </c>
      <c r="C64" s="12">
        <v>13260000000000</v>
      </c>
      <c r="E64" s="12">
        <v>0</v>
      </c>
      <c r="G64" s="12">
        <v>13260000000000</v>
      </c>
      <c r="I64" s="12">
        <v>0</v>
      </c>
      <c r="K64" s="17">
        <v>0</v>
      </c>
    </row>
    <row r="65" spans="1:11" ht="21" x14ac:dyDescent="0.25">
      <c r="A65" s="14" t="s">
        <v>145</v>
      </c>
      <c r="C65" s="12">
        <v>20500000000000</v>
      </c>
      <c r="E65" s="12">
        <v>0</v>
      </c>
      <c r="G65" s="12">
        <v>0</v>
      </c>
      <c r="I65" s="12">
        <v>20500000000000</v>
      </c>
      <c r="K65" s="17">
        <v>3.8427508722711293E-2</v>
      </c>
    </row>
    <row r="66" spans="1:11" ht="21" x14ac:dyDescent="0.25">
      <c r="A66" s="14" t="s">
        <v>153</v>
      </c>
      <c r="C66" s="12">
        <v>2290000000000</v>
      </c>
      <c r="E66" s="12">
        <v>0</v>
      </c>
      <c r="G66" s="12">
        <v>0</v>
      </c>
      <c r="I66" s="12">
        <v>2290000000000</v>
      </c>
      <c r="K66" s="17">
        <v>4.2926339012199447E-3</v>
      </c>
    </row>
    <row r="67" spans="1:11" ht="21" x14ac:dyDescent="0.25">
      <c r="A67" s="14" t="s">
        <v>137</v>
      </c>
      <c r="C67" s="12">
        <v>200000000000</v>
      </c>
      <c r="E67" s="12">
        <v>0</v>
      </c>
      <c r="G67" s="12">
        <v>0</v>
      </c>
      <c r="I67" s="12">
        <v>200000000000</v>
      </c>
      <c r="K67" s="17">
        <v>3.7490252412401262E-4</v>
      </c>
    </row>
    <row r="68" spans="1:11" ht="21" x14ac:dyDescent="0.25">
      <c r="A68" s="14" t="s">
        <v>137</v>
      </c>
      <c r="C68" s="12">
        <v>370000000000</v>
      </c>
      <c r="E68" s="12">
        <v>0</v>
      </c>
      <c r="G68" s="12">
        <v>0</v>
      </c>
      <c r="I68" s="12">
        <v>370000000000</v>
      </c>
      <c r="K68" s="17">
        <v>6.9356966962942331E-4</v>
      </c>
    </row>
    <row r="69" spans="1:11" ht="21" x14ac:dyDescent="0.25">
      <c r="A69" s="14" t="s">
        <v>137</v>
      </c>
      <c r="C69" s="12">
        <v>10000000000000</v>
      </c>
      <c r="E69" s="12">
        <v>0</v>
      </c>
      <c r="G69" s="12">
        <v>10000000000000</v>
      </c>
      <c r="I69" s="12">
        <v>0</v>
      </c>
      <c r="K69" s="17">
        <v>0</v>
      </c>
    </row>
    <row r="70" spans="1:11" ht="21" x14ac:dyDescent="0.25">
      <c r="A70" s="14" t="s">
        <v>160</v>
      </c>
      <c r="C70" s="12">
        <v>4190000000000</v>
      </c>
      <c r="E70" s="12">
        <v>0</v>
      </c>
      <c r="G70" s="12">
        <v>0</v>
      </c>
      <c r="I70" s="12">
        <v>4190000000000</v>
      </c>
      <c r="K70" s="17">
        <v>7.8542078803980637E-3</v>
      </c>
    </row>
    <row r="71" spans="1:11" ht="21" x14ac:dyDescent="0.25">
      <c r="A71" s="14" t="s">
        <v>161</v>
      </c>
      <c r="C71" s="12">
        <v>6680000000000</v>
      </c>
      <c r="E71" s="12">
        <v>0</v>
      </c>
      <c r="G71" s="12">
        <v>6680000000000</v>
      </c>
      <c r="I71" s="12">
        <v>0</v>
      </c>
      <c r="K71" s="17">
        <v>0</v>
      </c>
    </row>
    <row r="72" spans="1:11" ht="21" x14ac:dyDescent="0.25">
      <c r="A72" s="14" t="s">
        <v>147</v>
      </c>
      <c r="C72" s="12">
        <v>4790000000000</v>
      </c>
      <c r="E72" s="12">
        <v>0</v>
      </c>
      <c r="G72" s="12">
        <v>4790000000000</v>
      </c>
      <c r="I72" s="12">
        <v>0</v>
      </c>
      <c r="K72" s="17">
        <v>0</v>
      </c>
    </row>
    <row r="73" spans="1:11" ht="21" x14ac:dyDescent="0.25">
      <c r="A73" s="14" t="s">
        <v>162</v>
      </c>
      <c r="C73" s="12">
        <v>210000000000</v>
      </c>
      <c r="E73" s="12">
        <v>0</v>
      </c>
      <c r="G73" s="12">
        <v>0</v>
      </c>
      <c r="I73" s="12">
        <v>210000000000</v>
      </c>
      <c r="K73" s="17">
        <v>3.9364765033021325E-4</v>
      </c>
    </row>
    <row r="74" spans="1:11" ht="21" x14ac:dyDescent="0.25">
      <c r="A74" s="14" t="s">
        <v>162</v>
      </c>
      <c r="C74" s="12">
        <v>280000000000</v>
      </c>
      <c r="E74" s="12">
        <v>0</v>
      </c>
      <c r="G74" s="12">
        <v>0</v>
      </c>
      <c r="I74" s="12">
        <v>280000000000</v>
      </c>
      <c r="K74" s="17">
        <v>5.2486353377361762E-4</v>
      </c>
    </row>
    <row r="75" spans="1:11" ht="21" x14ac:dyDescent="0.25">
      <c r="A75" s="14" t="s">
        <v>137</v>
      </c>
      <c r="C75" s="12">
        <v>110000000000</v>
      </c>
      <c r="E75" s="12">
        <v>0</v>
      </c>
      <c r="G75" s="12">
        <v>0</v>
      </c>
      <c r="I75" s="12">
        <v>110000000000</v>
      </c>
      <c r="K75" s="17">
        <v>2.0619638826820694E-4</v>
      </c>
    </row>
    <row r="76" spans="1:11" ht="21" x14ac:dyDescent="0.25">
      <c r="A76" s="14" t="s">
        <v>143</v>
      </c>
      <c r="C76" s="12">
        <v>250000000000</v>
      </c>
      <c r="E76" s="12">
        <v>0</v>
      </c>
      <c r="G76" s="12">
        <v>0</v>
      </c>
      <c r="I76" s="12">
        <v>250000000000</v>
      </c>
      <c r="K76" s="17">
        <v>4.686281551550158E-4</v>
      </c>
    </row>
    <row r="77" spans="1:11" ht="21" x14ac:dyDescent="0.25">
      <c r="A77" s="14" t="s">
        <v>163</v>
      </c>
      <c r="C77" s="12">
        <v>640000000000</v>
      </c>
      <c r="E77" s="12">
        <v>0</v>
      </c>
      <c r="G77" s="12">
        <v>0</v>
      </c>
      <c r="I77" s="12">
        <v>640000000000</v>
      </c>
      <c r="K77" s="17">
        <v>1.1996880771968405E-3</v>
      </c>
    </row>
    <row r="78" spans="1:11" ht="21" x14ac:dyDescent="0.25">
      <c r="A78" s="14" t="s">
        <v>137</v>
      </c>
      <c r="C78" s="12">
        <v>280000000000</v>
      </c>
      <c r="E78" s="12">
        <v>0</v>
      </c>
      <c r="G78" s="12">
        <v>0</v>
      </c>
      <c r="I78" s="12">
        <v>280000000000</v>
      </c>
      <c r="K78" s="17">
        <v>5.2486353377361762E-4</v>
      </c>
    </row>
    <row r="79" spans="1:11" ht="21" x14ac:dyDescent="0.25">
      <c r="A79" s="14" t="s">
        <v>164</v>
      </c>
      <c r="C79" s="12">
        <v>640000000000</v>
      </c>
      <c r="E79" s="12">
        <v>0</v>
      </c>
      <c r="G79" s="12">
        <v>0</v>
      </c>
      <c r="I79" s="12">
        <v>640000000000</v>
      </c>
      <c r="K79" s="17">
        <v>1.1996880771968405E-3</v>
      </c>
    </row>
    <row r="80" spans="1:11" ht="21" x14ac:dyDescent="0.25">
      <c r="A80" s="14" t="s">
        <v>137</v>
      </c>
      <c r="C80" s="12">
        <v>100000000000</v>
      </c>
      <c r="E80" s="12">
        <v>0</v>
      </c>
      <c r="G80" s="12">
        <v>0</v>
      </c>
      <c r="I80" s="12">
        <v>100000000000</v>
      </c>
      <c r="K80" s="17">
        <v>1.8745126206200631E-4</v>
      </c>
    </row>
    <row r="81" spans="1:11" ht="21" x14ac:dyDescent="0.25">
      <c r="A81" s="14" t="s">
        <v>156</v>
      </c>
      <c r="C81" s="12">
        <v>560000000000</v>
      </c>
      <c r="E81" s="12">
        <v>0</v>
      </c>
      <c r="G81" s="12">
        <v>0</v>
      </c>
      <c r="I81" s="12">
        <v>560000000000</v>
      </c>
      <c r="K81" s="17">
        <v>1.0497270675472352E-3</v>
      </c>
    </row>
    <row r="82" spans="1:11" ht="21" x14ac:dyDescent="0.25">
      <c r="A82" s="14" t="s">
        <v>137</v>
      </c>
      <c r="C82" s="12">
        <v>180000000000</v>
      </c>
      <c r="E82" s="12">
        <v>0</v>
      </c>
      <c r="G82" s="12">
        <v>0</v>
      </c>
      <c r="I82" s="12">
        <v>180000000000</v>
      </c>
      <c r="K82" s="17">
        <v>3.3741227171161137E-4</v>
      </c>
    </row>
    <row r="83" spans="1:11" ht="21" x14ac:dyDescent="0.25">
      <c r="A83" s="14" t="s">
        <v>163</v>
      </c>
      <c r="C83" s="12">
        <v>300000000000</v>
      </c>
      <c r="E83" s="12">
        <v>0</v>
      </c>
      <c r="G83" s="12">
        <v>0</v>
      </c>
      <c r="I83" s="12">
        <v>300000000000</v>
      </c>
      <c r="K83" s="17">
        <v>5.6235378618601898E-4</v>
      </c>
    </row>
    <row r="84" spans="1:11" ht="21" x14ac:dyDescent="0.25">
      <c r="A84" s="14" t="s">
        <v>163</v>
      </c>
      <c r="C84" s="12">
        <v>110000000000</v>
      </c>
      <c r="E84" s="12">
        <v>0</v>
      </c>
      <c r="G84" s="12">
        <v>0</v>
      </c>
      <c r="I84" s="12">
        <v>110000000000</v>
      </c>
      <c r="K84" s="17">
        <v>2.0619638826820694E-4</v>
      </c>
    </row>
    <row r="85" spans="1:11" ht="21" x14ac:dyDescent="0.25">
      <c r="A85" s="14" t="s">
        <v>137</v>
      </c>
      <c r="C85" s="12">
        <v>860000000000</v>
      </c>
      <c r="E85" s="12">
        <v>0</v>
      </c>
      <c r="G85" s="12">
        <v>0</v>
      </c>
      <c r="I85" s="12">
        <v>860000000000</v>
      </c>
      <c r="K85" s="17">
        <v>1.6120808537332543E-3</v>
      </c>
    </row>
    <row r="86" spans="1:11" ht="21" x14ac:dyDescent="0.25">
      <c r="A86" s="14" t="s">
        <v>141</v>
      </c>
      <c r="C86" s="12">
        <v>990000000000</v>
      </c>
      <c r="E86" s="12">
        <v>0</v>
      </c>
      <c r="G86" s="12">
        <v>0</v>
      </c>
      <c r="I86" s="12">
        <v>990000000000</v>
      </c>
      <c r="K86" s="17">
        <v>1.8557674944138624E-3</v>
      </c>
    </row>
    <row r="87" spans="1:11" ht="21" x14ac:dyDescent="0.25">
      <c r="A87" s="14" t="s">
        <v>137</v>
      </c>
      <c r="C87" s="12">
        <v>1300000000000</v>
      </c>
      <c r="E87" s="12">
        <v>0</v>
      </c>
      <c r="G87" s="12">
        <v>0</v>
      </c>
      <c r="I87" s="12">
        <v>1300000000000</v>
      </c>
      <c r="K87" s="17">
        <v>2.4368664068060821E-3</v>
      </c>
    </row>
    <row r="88" spans="1:11" ht="21" x14ac:dyDescent="0.25">
      <c r="A88" s="14" t="s">
        <v>141</v>
      </c>
      <c r="C88" s="12">
        <v>8500000000000</v>
      </c>
      <c r="E88" s="12">
        <v>0</v>
      </c>
      <c r="G88" s="12">
        <v>0</v>
      </c>
      <c r="I88" s="12">
        <v>8500000000000</v>
      </c>
      <c r="K88" s="17">
        <v>1.5933357275270538E-2</v>
      </c>
    </row>
    <row r="89" spans="1:11" ht="21" x14ac:dyDescent="0.25">
      <c r="A89" s="14" t="s">
        <v>148</v>
      </c>
      <c r="C89" s="12">
        <v>3450000000000</v>
      </c>
      <c r="E89" s="12">
        <v>0</v>
      </c>
      <c r="G89" s="12">
        <v>0</v>
      </c>
      <c r="I89" s="12">
        <v>3450000000000</v>
      </c>
      <c r="K89" s="17">
        <v>6.4670685411392179E-3</v>
      </c>
    </row>
    <row r="90" spans="1:11" ht="21" x14ac:dyDescent="0.25">
      <c r="A90" s="14" t="s">
        <v>152</v>
      </c>
      <c r="C90" s="12">
        <v>10000000000000</v>
      </c>
      <c r="E90" s="12">
        <v>0</v>
      </c>
      <c r="G90" s="12">
        <v>0</v>
      </c>
      <c r="I90" s="12">
        <v>10000000000000</v>
      </c>
      <c r="K90" s="17">
        <v>1.874512620620063E-2</v>
      </c>
    </row>
    <row r="91" spans="1:11" ht="21" x14ac:dyDescent="0.25">
      <c r="A91" s="14" t="s">
        <v>137</v>
      </c>
      <c r="C91" s="12">
        <v>4800000000000</v>
      </c>
      <c r="E91" s="12">
        <v>0</v>
      </c>
      <c r="G91" s="12">
        <v>0</v>
      </c>
      <c r="I91" s="12">
        <v>4800000000000</v>
      </c>
      <c r="K91" s="17">
        <v>8.9976605789763037E-3</v>
      </c>
    </row>
    <row r="92" spans="1:11" ht="21" x14ac:dyDescent="0.25">
      <c r="A92" s="14" t="s">
        <v>165</v>
      </c>
      <c r="C92" s="12">
        <v>7000000000000</v>
      </c>
      <c r="E92" s="12">
        <v>0</v>
      </c>
      <c r="G92" s="12">
        <v>2800000000000</v>
      </c>
      <c r="I92" s="12">
        <v>4200000000000</v>
      </c>
      <c r="K92" s="17">
        <v>7.8729530066042643E-3</v>
      </c>
    </row>
    <row r="93" spans="1:11" ht="21" x14ac:dyDescent="0.25">
      <c r="A93" s="14" t="s">
        <v>137</v>
      </c>
      <c r="C93" s="12">
        <v>5500000000000</v>
      </c>
      <c r="E93" s="12">
        <v>0</v>
      </c>
      <c r="G93" s="12">
        <v>0</v>
      </c>
      <c r="I93" s="12">
        <v>5500000000000</v>
      </c>
      <c r="K93" s="17">
        <v>1.0309819413410347E-2</v>
      </c>
    </row>
    <row r="94" spans="1:11" ht="21" x14ac:dyDescent="0.25">
      <c r="A94" s="14" t="s">
        <v>167</v>
      </c>
      <c r="C94" s="12">
        <v>6330000000000</v>
      </c>
      <c r="E94" s="12">
        <v>0</v>
      </c>
      <c r="G94" s="12">
        <v>0</v>
      </c>
      <c r="I94" s="12">
        <v>6330000000000</v>
      </c>
      <c r="K94" s="17">
        <v>1.1865664888525E-2</v>
      </c>
    </row>
    <row r="95" spans="1:11" ht="21" x14ac:dyDescent="0.25">
      <c r="A95" s="14" t="s">
        <v>168</v>
      </c>
      <c r="C95" s="12">
        <v>6000000000000</v>
      </c>
      <c r="E95" s="12">
        <v>0</v>
      </c>
      <c r="G95" s="12">
        <v>0</v>
      </c>
      <c r="I95" s="12">
        <v>6000000000000</v>
      </c>
      <c r="K95" s="17">
        <v>1.1247075723720379E-2</v>
      </c>
    </row>
    <row r="96" spans="1:11" ht="21" x14ac:dyDescent="0.25">
      <c r="A96" s="14" t="s">
        <v>157</v>
      </c>
      <c r="C96" s="12">
        <v>6500000000000</v>
      </c>
      <c r="E96" s="12">
        <v>0</v>
      </c>
      <c r="G96" s="12">
        <v>0</v>
      </c>
      <c r="I96" s="12">
        <v>6500000000000</v>
      </c>
      <c r="K96" s="17">
        <v>1.218433203403041E-2</v>
      </c>
    </row>
    <row r="97" spans="1:11" ht="21" x14ac:dyDescent="0.25">
      <c r="A97" s="14" t="s">
        <v>137</v>
      </c>
      <c r="C97" s="12">
        <v>0</v>
      </c>
      <c r="E97" s="12">
        <v>3340000000000</v>
      </c>
      <c r="G97" s="12">
        <v>0</v>
      </c>
      <c r="I97" s="12">
        <v>3340000000000</v>
      </c>
      <c r="K97" s="17">
        <v>6.2608721528710108E-3</v>
      </c>
    </row>
    <row r="98" spans="1:11" ht="21" x14ac:dyDescent="0.25">
      <c r="A98" s="14" t="s">
        <v>137</v>
      </c>
      <c r="C98" s="12">
        <v>0</v>
      </c>
      <c r="E98" s="12">
        <v>5000000000000</v>
      </c>
      <c r="G98" s="12">
        <v>0</v>
      </c>
      <c r="I98" s="12">
        <v>5000000000000</v>
      </c>
      <c r="K98" s="17">
        <v>9.3725631031003152E-3</v>
      </c>
    </row>
    <row r="99" spans="1:11" ht="21" x14ac:dyDescent="0.25">
      <c r="A99" s="14" t="s">
        <v>163</v>
      </c>
      <c r="C99" s="12">
        <v>0</v>
      </c>
      <c r="E99" s="12">
        <v>5030000000000</v>
      </c>
      <c r="G99" s="12">
        <v>0</v>
      </c>
      <c r="I99" s="12">
        <v>5030000000000</v>
      </c>
      <c r="K99" s="17">
        <v>9.4287984817189169E-3</v>
      </c>
    </row>
    <row r="100" spans="1:11" ht="21" x14ac:dyDescent="0.25">
      <c r="A100" s="14" t="s">
        <v>137</v>
      </c>
      <c r="C100" s="12">
        <v>0</v>
      </c>
      <c r="E100" s="12">
        <v>10000000000000</v>
      </c>
      <c r="G100" s="12">
        <v>0</v>
      </c>
      <c r="I100" s="12">
        <v>10000000000000</v>
      </c>
      <c r="K100" s="17">
        <v>1.874512620620063E-2</v>
      </c>
    </row>
    <row r="101" spans="1:11" ht="21" x14ac:dyDescent="0.25">
      <c r="A101" s="14" t="s">
        <v>147</v>
      </c>
      <c r="C101" s="12">
        <v>0</v>
      </c>
      <c r="E101" s="12">
        <v>3000000000000</v>
      </c>
      <c r="G101" s="12">
        <v>0</v>
      </c>
      <c r="I101" s="12">
        <v>3000000000000</v>
      </c>
      <c r="K101" s="17">
        <v>5.6235378618601896E-3</v>
      </c>
    </row>
    <row r="102" spans="1:11" ht="21" x14ac:dyDescent="0.25">
      <c r="A102" s="14" t="s">
        <v>163</v>
      </c>
      <c r="C102" s="12">
        <v>0</v>
      </c>
      <c r="E102" s="12">
        <v>5400000000000</v>
      </c>
      <c r="G102" s="12">
        <v>0</v>
      </c>
      <c r="I102" s="12">
        <v>5400000000000</v>
      </c>
      <c r="K102" s="17">
        <v>1.0122368151348341E-2</v>
      </c>
    </row>
    <row r="103" spans="1:11" ht="21" x14ac:dyDescent="0.25">
      <c r="A103" s="14" t="s">
        <v>137</v>
      </c>
      <c r="C103" s="12">
        <v>0</v>
      </c>
      <c r="E103" s="12">
        <v>3200000000000</v>
      </c>
      <c r="G103" s="12">
        <v>0</v>
      </c>
      <c r="I103" s="12">
        <v>3200000000000</v>
      </c>
      <c r="K103" s="17">
        <v>5.9984403859842019E-3</v>
      </c>
    </row>
    <row r="104" spans="1:11" ht="21" x14ac:dyDescent="0.25">
      <c r="A104" s="14" t="s">
        <v>137</v>
      </c>
      <c r="C104" s="12">
        <v>0</v>
      </c>
      <c r="E104" s="12">
        <v>6000000000000</v>
      </c>
      <c r="G104" s="12">
        <v>0</v>
      </c>
      <c r="I104" s="12">
        <v>6000000000000</v>
      </c>
      <c r="K104" s="17">
        <v>1.1247075723720379E-2</v>
      </c>
    </row>
    <row r="105" spans="1:11" ht="21" x14ac:dyDescent="0.25">
      <c r="A105" s="14" t="s">
        <v>137</v>
      </c>
      <c r="C105" s="12">
        <v>0</v>
      </c>
      <c r="E105" s="12">
        <v>3000000000000</v>
      </c>
      <c r="G105" s="12">
        <v>0</v>
      </c>
      <c r="I105" s="12">
        <v>3000000000000</v>
      </c>
      <c r="K105" s="17">
        <v>5.6235378618601896E-3</v>
      </c>
    </row>
    <row r="106" spans="1:11" ht="21" x14ac:dyDescent="0.25">
      <c r="A106" s="14" t="s">
        <v>170</v>
      </c>
      <c r="C106" s="12">
        <v>0</v>
      </c>
      <c r="E106" s="12">
        <v>1800000000000</v>
      </c>
      <c r="G106" s="12">
        <v>0</v>
      </c>
      <c r="I106" s="12">
        <v>1800000000000</v>
      </c>
      <c r="K106" s="17">
        <v>3.3741227171161137E-3</v>
      </c>
    </row>
    <row r="107" spans="1:11" ht="21" x14ac:dyDescent="0.25">
      <c r="A107" s="14" t="s">
        <v>170</v>
      </c>
      <c r="C107" s="12">
        <v>0</v>
      </c>
      <c r="E107" s="12">
        <v>2600000000000</v>
      </c>
      <c r="G107" s="12">
        <v>0</v>
      </c>
      <c r="I107" s="12">
        <v>2600000000000</v>
      </c>
      <c r="K107" s="17">
        <v>4.8737328136121642E-3</v>
      </c>
    </row>
    <row r="108" spans="1:11" ht="21" x14ac:dyDescent="0.25">
      <c r="A108" s="14" t="s">
        <v>157</v>
      </c>
      <c r="C108" s="12">
        <v>0</v>
      </c>
      <c r="E108" s="12">
        <v>2900000000000</v>
      </c>
      <c r="G108" s="12">
        <v>0</v>
      </c>
      <c r="I108" s="12">
        <v>2900000000000</v>
      </c>
      <c r="K108" s="17">
        <v>5.436086599798183E-3</v>
      </c>
    </row>
    <row r="109" spans="1:11" ht="21" x14ac:dyDescent="0.25">
      <c r="A109" s="14" t="s">
        <v>141</v>
      </c>
      <c r="C109" s="12">
        <v>0</v>
      </c>
      <c r="E109" s="12">
        <v>390000000000</v>
      </c>
      <c r="G109" s="12">
        <v>0</v>
      </c>
      <c r="I109" s="12">
        <v>390000000000</v>
      </c>
      <c r="K109" s="17">
        <v>7.3105992204182456E-4</v>
      </c>
    </row>
    <row r="110" spans="1:11" ht="21" x14ac:dyDescent="0.25">
      <c r="A110" s="14" t="s">
        <v>141</v>
      </c>
      <c r="C110" s="12">
        <v>0</v>
      </c>
      <c r="E110" s="12">
        <v>35710000000000</v>
      </c>
      <c r="G110" s="12">
        <v>0</v>
      </c>
      <c r="I110" s="12">
        <v>35710000000000</v>
      </c>
      <c r="K110" s="17">
        <v>6.6938845682342457E-2</v>
      </c>
    </row>
    <row r="111" spans="1:11" ht="21.75" thickBot="1" x14ac:dyDescent="0.3">
      <c r="A111" s="14" t="s">
        <v>146</v>
      </c>
      <c r="C111" s="12">
        <v>0</v>
      </c>
      <c r="E111" s="12">
        <v>3690000000000</v>
      </c>
      <c r="G111" s="12">
        <v>0</v>
      </c>
      <c r="I111" s="12">
        <v>3690000000000</v>
      </c>
      <c r="K111" s="17">
        <v>6.9169515700880325E-3</v>
      </c>
    </row>
    <row r="112" spans="1:11" s="14" customFormat="1" ht="21.75" thickBot="1" x14ac:dyDescent="0.3">
      <c r="A112" s="14" t="s">
        <v>30</v>
      </c>
      <c r="C112" s="15">
        <f>SUM(C8:C111)</f>
        <v>246049450795297</v>
      </c>
      <c r="E112" s="15">
        <f>SUM(E8:E111)</f>
        <v>447299836525359</v>
      </c>
      <c r="G112" s="15">
        <f>SUM(G8:G111)</f>
        <v>452957753064290</v>
      </c>
      <c r="I112" s="15">
        <f>SUM(I8:I111)</f>
        <v>240391534256366</v>
      </c>
      <c r="K112" s="26">
        <f>SUM(K8:K111)</f>
        <v>0.45061696485377817</v>
      </c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topLeftCell="A5" zoomScale="145" zoomScaleNormal="145" workbookViewId="0">
      <selection activeCell="G15" sqref="G15"/>
    </sheetView>
  </sheetViews>
  <sheetFormatPr defaultRowHeight="18.75" x14ac:dyDescent="0.25"/>
  <cols>
    <col min="1" max="1" width="24" style="12" bestFit="1" customWidth="1"/>
    <col min="2" max="2" width="1" style="12" customWidth="1"/>
    <col min="3" max="3" width="23" style="12" customWidth="1"/>
    <col min="4" max="4" width="1" style="12" customWidth="1"/>
    <col min="5" max="5" width="23" style="12" customWidth="1"/>
    <col min="6" max="6" width="1" style="12" customWidth="1"/>
    <col min="7" max="7" width="32" style="12" customWidth="1"/>
    <col min="8" max="8" width="1" style="12" customWidth="1"/>
    <col min="9" max="9" width="9.140625" style="12" customWidth="1"/>
    <col min="10" max="16384" width="9.140625" style="12"/>
  </cols>
  <sheetData>
    <row r="2" spans="1:7" ht="26.25" x14ac:dyDescent="0.2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</row>
    <row r="3" spans="1:7" ht="26.25" x14ac:dyDescent="0.25">
      <c r="A3" s="11" t="s">
        <v>171</v>
      </c>
      <c r="B3" s="11" t="s">
        <v>171</v>
      </c>
      <c r="C3" s="11" t="s">
        <v>171</v>
      </c>
      <c r="D3" s="11" t="s">
        <v>171</v>
      </c>
      <c r="E3" s="11" t="s">
        <v>171</v>
      </c>
      <c r="F3" s="11" t="s">
        <v>171</v>
      </c>
      <c r="G3" s="11" t="s">
        <v>171</v>
      </c>
    </row>
    <row r="4" spans="1:7" ht="26.25" x14ac:dyDescent="0.2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</row>
    <row r="6" spans="1:7" ht="26.25" x14ac:dyDescent="0.25">
      <c r="A6" s="13" t="s">
        <v>175</v>
      </c>
      <c r="C6" s="13" t="s">
        <v>134</v>
      </c>
      <c r="E6" s="13" t="s">
        <v>198</v>
      </c>
      <c r="G6" s="13" t="s">
        <v>13</v>
      </c>
    </row>
    <row r="7" spans="1:7" ht="21" x14ac:dyDescent="0.25">
      <c r="A7" s="14" t="s">
        <v>220</v>
      </c>
      <c r="C7" s="12">
        <f>+'سرمایه‌گذاری در سهام'!I11</f>
        <v>303693680951</v>
      </c>
      <c r="E7" s="17">
        <f>+C7/$C$12</f>
        <v>2.2214340192703297E-2</v>
      </c>
      <c r="G7" s="17">
        <v>5.692776377452123E-4</v>
      </c>
    </row>
    <row r="8" spans="1:7" ht="21" x14ac:dyDescent="0.25">
      <c r="A8" s="14" t="s">
        <v>277</v>
      </c>
      <c r="C8" s="12">
        <f>+'سرمایه‌گذاری در صندوق'!I18</f>
        <v>1901592115763</v>
      </c>
      <c r="E8" s="17">
        <f t="shared" ref="E8:E11" si="0">+C8/$C$12</f>
        <v>0.13909612486845724</v>
      </c>
      <c r="G8" s="17">
        <v>3.5645584202693517E-3</v>
      </c>
    </row>
    <row r="9" spans="1:7" ht="21" x14ac:dyDescent="0.25">
      <c r="A9" s="14" t="s">
        <v>221</v>
      </c>
      <c r="C9" s="12">
        <f>+'سرمایه‌گذاری در اوراق بهادار'!I57</f>
        <v>4496746366404</v>
      </c>
      <c r="E9" s="17">
        <f t="shared" si="0"/>
        <v>0.32892437284435361</v>
      </c>
      <c r="G9" s="17">
        <v>8.4292078155517088E-3</v>
      </c>
    </row>
    <row r="10" spans="1:7" ht="21" x14ac:dyDescent="0.25">
      <c r="A10" s="14" t="s">
        <v>222</v>
      </c>
      <c r="C10" s="12">
        <f>+'درآمد سپرده بانکی'!C121</f>
        <v>6368850917817</v>
      </c>
      <c r="E10" s="17">
        <f t="shared" si="0"/>
        <v>0.46586356516197908</v>
      </c>
      <c r="G10" s="17">
        <v>1.1938491424295639E-2</v>
      </c>
    </row>
    <row r="11" spans="1:7" ht="21" x14ac:dyDescent="0.25">
      <c r="A11" s="14" t="s">
        <v>218</v>
      </c>
      <c r="C11" s="12">
        <f>+'سایر درآمدها'!C11</f>
        <v>600181569941</v>
      </c>
      <c r="E11" s="17">
        <f t="shared" si="0"/>
        <v>4.3901596932506802E-2</v>
      </c>
      <c r="G11" s="17">
        <v>1.1250479275179677E-3</v>
      </c>
    </row>
    <row r="12" spans="1:7" s="14" customFormat="1" ht="21" x14ac:dyDescent="0.25">
      <c r="A12" s="14" t="s">
        <v>30</v>
      </c>
      <c r="C12" s="15">
        <f>SUM(C7:C11)</f>
        <v>13671064650876</v>
      </c>
      <c r="E12" s="18">
        <f>SUM(E7:E11)</f>
        <v>1</v>
      </c>
      <c r="G12" s="26">
        <f>SUM(G7:G11)</f>
        <v>2.5626583225379883E-2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E13" sqref="E13"/>
    </sheetView>
  </sheetViews>
  <sheetFormatPr defaultRowHeight="18.75" x14ac:dyDescent="0.25"/>
  <cols>
    <col min="1" max="1" width="35.7109375" style="12" bestFit="1" customWidth="1"/>
    <col min="2" max="2" width="1" style="12" customWidth="1"/>
    <col min="3" max="3" width="22" style="12" customWidth="1"/>
    <col min="4" max="4" width="1" style="12" customWidth="1"/>
    <col min="5" max="5" width="22" style="12" customWidth="1"/>
    <col min="6" max="6" width="1" style="12" customWidth="1"/>
    <col min="7" max="7" width="9.140625" style="12" customWidth="1"/>
    <col min="8" max="16384" width="9.140625" style="12"/>
  </cols>
  <sheetData>
    <row r="2" spans="1:5" s="12" customFormat="1" ht="26.25" x14ac:dyDescent="0.2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</row>
    <row r="3" spans="1:5" s="12" customFormat="1" ht="26.25" x14ac:dyDescent="0.25">
      <c r="A3" s="11" t="s">
        <v>171</v>
      </c>
      <c r="B3" s="11" t="s">
        <v>171</v>
      </c>
      <c r="C3" s="11" t="s">
        <v>171</v>
      </c>
      <c r="D3" s="11" t="s">
        <v>171</v>
      </c>
      <c r="E3" s="11" t="s">
        <v>171</v>
      </c>
    </row>
    <row r="4" spans="1:5" s="12" customFormat="1" ht="26.25" x14ac:dyDescent="0.2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</row>
    <row r="6" spans="1:5" s="12" customFormat="1" ht="26.25" x14ac:dyDescent="0.25">
      <c r="A6" s="13" t="s">
        <v>218</v>
      </c>
      <c r="C6" s="13" t="s">
        <v>173</v>
      </c>
      <c r="E6" s="13" t="s">
        <v>6</v>
      </c>
    </row>
    <row r="7" spans="1:5" s="12" customFormat="1" ht="26.25" x14ac:dyDescent="0.25">
      <c r="A7" s="13" t="s">
        <v>218</v>
      </c>
      <c r="C7" s="13" t="s">
        <v>134</v>
      </c>
      <c r="E7" s="13" t="s">
        <v>134</v>
      </c>
    </row>
    <row r="8" spans="1:5" s="12" customFormat="1" ht="21" x14ac:dyDescent="0.25">
      <c r="A8" s="14" t="s">
        <v>218</v>
      </c>
      <c r="C8" s="12">
        <v>0</v>
      </c>
      <c r="E8" s="12">
        <v>1500000</v>
      </c>
    </row>
    <row r="9" spans="1:5" s="12" customFormat="1" ht="21" x14ac:dyDescent="0.25">
      <c r="A9" s="14" t="s">
        <v>219</v>
      </c>
      <c r="C9" s="12">
        <v>0</v>
      </c>
      <c r="E9" s="12">
        <v>35079105679</v>
      </c>
    </row>
    <row r="10" spans="1:5" s="12" customFormat="1" ht="21" x14ac:dyDescent="0.25">
      <c r="A10" s="14" t="s">
        <v>226</v>
      </c>
      <c r="C10" s="12">
        <v>600181569941</v>
      </c>
      <c r="E10" s="12">
        <v>1275817624401</v>
      </c>
    </row>
    <row r="11" spans="1:5" s="12" customFormat="1" ht="21" x14ac:dyDescent="0.25">
      <c r="A11" s="14" t="s">
        <v>30</v>
      </c>
      <c r="C11" s="15">
        <f>SUM(C8:C10)</f>
        <v>600181569941</v>
      </c>
      <c r="D11" s="14"/>
      <c r="E11" s="15">
        <f>SUM(E8:E10)</f>
        <v>1310898230080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1"/>
  <sheetViews>
    <sheetView rightToLeft="1" topLeftCell="B1" workbookViewId="0">
      <selection activeCell="A31" sqref="A1:XFD1048576"/>
    </sheetView>
  </sheetViews>
  <sheetFormatPr defaultRowHeight="18.75" x14ac:dyDescent="0.25"/>
  <cols>
    <col min="1" max="1" width="43.28515625" style="12" bestFit="1" customWidth="1"/>
    <col min="2" max="2" width="1" style="12" customWidth="1"/>
    <col min="3" max="3" width="22" style="12" customWidth="1"/>
    <col min="4" max="4" width="1" style="12" customWidth="1"/>
    <col min="5" max="5" width="22" style="12" customWidth="1"/>
    <col min="6" max="6" width="1" style="12" customWidth="1"/>
    <col min="7" max="7" width="22" style="12" customWidth="1"/>
    <col min="8" max="8" width="1" style="12" customWidth="1"/>
    <col min="9" max="9" width="22" style="12" customWidth="1"/>
    <col min="10" max="10" width="1" style="12" customWidth="1"/>
    <col min="11" max="11" width="23" style="12" customWidth="1"/>
    <col min="12" max="12" width="1" style="12" customWidth="1"/>
    <col min="13" max="13" width="22" style="12" customWidth="1"/>
    <col min="14" max="14" width="1" style="12" customWidth="1"/>
    <col min="15" max="15" width="24" style="12" customWidth="1"/>
    <col min="16" max="16" width="1" style="12" customWidth="1"/>
    <col min="17" max="17" width="24" style="12" customWidth="1"/>
    <col min="18" max="18" width="1" style="12" customWidth="1"/>
    <col min="19" max="19" width="24" style="12" customWidth="1"/>
    <col min="20" max="20" width="1" style="12" customWidth="1"/>
    <col min="21" max="21" width="23" style="12" customWidth="1"/>
    <col min="22" max="22" width="1" style="12" customWidth="1"/>
    <col min="23" max="23" width="9.140625" style="12" customWidth="1"/>
    <col min="24" max="16384" width="9.140625" style="12"/>
  </cols>
  <sheetData>
    <row r="2" spans="1:21" s="12" customFormat="1" ht="26.25" x14ac:dyDescent="0.2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  <c r="R2" s="11" t="s">
        <v>0</v>
      </c>
      <c r="S2" s="11" t="s">
        <v>0</v>
      </c>
      <c r="T2" s="11" t="s">
        <v>0</v>
      </c>
      <c r="U2" s="11" t="s">
        <v>0</v>
      </c>
    </row>
    <row r="3" spans="1:21" s="12" customFormat="1" ht="26.25" x14ac:dyDescent="0.25">
      <c r="A3" s="11" t="s">
        <v>171</v>
      </c>
      <c r="B3" s="11" t="s">
        <v>171</v>
      </c>
      <c r="C3" s="11" t="s">
        <v>171</v>
      </c>
      <c r="D3" s="11" t="s">
        <v>171</v>
      </c>
      <c r="E3" s="11" t="s">
        <v>171</v>
      </c>
      <c r="F3" s="11" t="s">
        <v>171</v>
      </c>
      <c r="G3" s="11" t="s">
        <v>171</v>
      </c>
      <c r="H3" s="11" t="s">
        <v>171</v>
      </c>
      <c r="I3" s="11" t="s">
        <v>171</v>
      </c>
      <c r="J3" s="11" t="s">
        <v>171</v>
      </c>
      <c r="K3" s="11" t="s">
        <v>171</v>
      </c>
      <c r="L3" s="11" t="s">
        <v>171</v>
      </c>
      <c r="M3" s="11" t="s">
        <v>171</v>
      </c>
      <c r="N3" s="11" t="s">
        <v>171</v>
      </c>
      <c r="O3" s="11" t="s">
        <v>171</v>
      </c>
      <c r="P3" s="11" t="s">
        <v>171</v>
      </c>
      <c r="Q3" s="11" t="s">
        <v>171</v>
      </c>
      <c r="R3" s="11" t="s">
        <v>171</v>
      </c>
      <c r="S3" s="11" t="s">
        <v>171</v>
      </c>
      <c r="T3" s="11" t="s">
        <v>171</v>
      </c>
      <c r="U3" s="11" t="s">
        <v>171</v>
      </c>
    </row>
    <row r="4" spans="1:21" s="12" customFormat="1" ht="26.25" x14ac:dyDescent="0.2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  <c r="R4" s="11" t="s">
        <v>2</v>
      </c>
      <c r="S4" s="11" t="s">
        <v>2</v>
      </c>
      <c r="T4" s="11" t="s">
        <v>2</v>
      </c>
      <c r="U4" s="11" t="s">
        <v>2</v>
      </c>
    </row>
    <row r="6" spans="1:21" s="12" customFormat="1" ht="26.25" x14ac:dyDescent="0.25">
      <c r="A6" s="13" t="s">
        <v>3</v>
      </c>
      <c r="C6" s="13" t="s">
        <v>173</v>
      </c>
      <c r="D6" s="13" t="s">
        <v>173</v>
      </c>
      <c r="E6" s="13" t="s">
        <v>173</v>
      </c>
      <c r="F6" s="13" t="s">
        <v>173</v>
      </c>
      <c r="G6" s="13" t="s">
        <v>173</v>
      </c>
      <c r="H6" s="13" t="s">
        <v>173</v>
      </c>
      <c r="I6" s="13" t="s">
        <v>173</v>
      </c>
      <c r="J6" s="13" t="s">
        <v>173</v>
      </c>
      <c r="K6" s="13" t="s">
        <v>173</v>
      </c>
      <c r="M6" s="13" t="s">
        <v>174</v>
      </c>
      <c r="N6" s="13" t="s">
        <v>174</v>
      </c>
      <c r="O6" s="13" t="s">
        <v>174</v>
      </c>
      <c r="P6" s="13" t="s">
        <v>174</v>
      </c>
      <c r="Q6" s="13" t="s">
        <v>174</v>
      </c>
      <c r="R6" s="13" t="s">
        <v>174</v>
      </c>
      <c r="S6" s="13" t="s">
        <v>174</v>
      </c>
      <c r="T6" s="13" t="s">
        <v>174</v>
      </c>
      <c r="U6" s="13" t="s">
        <v>174</v>
      </c>
    </row>
    <row r="7" spans="1:21" s="12" customFormat="1" ht="26.25" x14ac:dyDescent="0.25">
      <c r="A7" s="13" t="s">
        <v>3</v>
      </c>
      <c r="C7" s="13" t="s">
        <v>195</v>
      </c>
      <c r="E7" s="13" t="s">
        <v>196</v>
      </c>
      <c r="G7" s="13" t="s">
        <v>197</v>
      </c>
      <c r="I7" s="13" t="s">
        <v>134</v>
      </c>
      <c r="K7" s="13" t="s">
        <v>198</v>
      </c>
      <c r="M7" s="13" t="s">
        <v>195</v>
      </c>
      <c r="O7" s="13" t="s">
        <v>196</v>
      </c>
      <c r="Q7" s="13" t="s">
        <v>197</v>
      </c>
      <c r="S7" s="13" t="s">
        <v>134</v>
      </c>
      <c r="U7" s="13" t="s">
        <v>198</v>
      </c>
    </row>
    <row r="8" spans="1:21" s="12" customFormat="1" ht="21" x14ac:dyDescent="0.25">
      <c r="A8" s="14" t="s">
        <v>15</v>
      </c>
      <c r="C8" s="12">
        <v>522855443</v>
      </c>
      <c r="E8" s="12">
        <v>-7</v>
      </c>
      <c r="G8" s="12">
        <v>5036913001</v>
      </c>
      <c r="I8" s="12">
        <f>+G8+E8+C8</f>
        <v>5559768437</v>
      </c>
      <c r="K8" s="17">
        <f>+I8/$I$11</f>
        <v>1.8307158777851065E-2</v>
      </c>
      <c r="M8" s="12">
        <v>522855443</v>
      </c>
      <c r="O8" s="12">
        <v>-7</v>
      </c>
      <c r="Q8" s="12">
        <v>5036913001</v>
      </c>
      <c r="S8" s="12">
        <v>5559768437</v>
      </c>
      <c r="U8" s="17">
        <f>+S8/$S$11</f>
        <v>-1.3401180682118179E-3</v>
      </c>
    </row>
    <row r="9" spans="1:21" s="12" customFormat="1" ht="21" x14ac:dyDescent="0.25">
      <c r="A9" s="14" t="s">
        <v>193</v>
      </c>
      <c r="C9" s="12">
        <v>0</v>
      </c>
      <c r="E9" s="12">
        <v>0</v>
      </c>
      <c r="G9" s="12">
        <v>0</v>
      </c>
      <c r="I9" s="12">
        <f t="shared" ref="I9:I10" si="0">+G9+E9+C9</f>
        <v>0</v>
      </c>
      <c r="K9" s="17">
        <f t="shared" ref="K9:K10" si="1">+I9/$I$11</f>
        <v>0</v>
      </c>
      <c r="M9" s="12">
        <v>0</v>
      </c>
      <c r="O9" s="12">
        <v>0</v>
      </c>
      <c r="Q9" s="12">
        <v>17480548969</v>
      </c>
      <c r="S9" s="12">
        <v>-3484433384309</v>
      </c>
      <c r="U9" s="17">
        <f t="shared" ref="U9:U10" si="2">+S9/$S$11</f>
        <v>0.83988248588147874</v>
      </c>
    </row>
    <row r="10" spans="1:21" s="12" customFormat="1" ht="21.75" thickBot="1" x14ac:dyDescent="0.3">
      <c r="A10" s="14" t="s">
        <v>28</v>
      </c>
      <c r="C10" s="12">
        <v>0</v>
      </c>
      <c r="E10" s="12">
        <v>298133912514</v>
      </c>
      <c r="G10" s="12">
        <v>0</v>
      </c>
      <c r="I10" s="12">
        <f t="shared" si="0"/>
        <v>298133912514</v>
      </c>
      <c r="K10" s="17">
        <f t="shared" si="1"/>
        <v>0.98169284122214895</v>
      </c>
      <c r="M10" s="12">
        <v>739518552264</v>
      </c>
      <c r="O10" s="12">
        <v>-1409360313701</v>
      </c>
      <c r="Q10" s="12">
        <v>0</v>
      </c>
      <c r="S10" s="12">
        <v>-669841761437</v>
      </c>
      <c r="U10" s="17">
        <f t="shared" si="2"/>
        <v>0.16145763218673306</v>
      </c>
    </row>
    <row r="11" spans="1:21" s="14" customFormat="1" ht="21.75" thickBot="1" x14ac:dyDescent="0.3">
      <c r="A11" s="14" t="s">
        <v>30</v>
      </c>
      <c r="C11" s="15">
        <f>SUM(C8:C10)</f>
        <v>522855443</v>
      </c>
      <c r="E11" s="15">
        <f>SUM(E8:E10)</f>
        <v>298133912507</v>
      </c>
      <c r="G11" s="15">
        <f>SUM(G8:G10)</f>
        <v>5036913001</v>
      </c>
      <c r="I11" s="15">
        <f>SUM(I8:I10)</f>
        <v>303693680951</v>
      </c>
      <c r="K11" s="25">
        <f>SUM(K8:K10)</f>
        <v>1</v>
      </c>
      <c r="M11" s="15">
        <f>SUM(M8:M10)</f>
        <v>740041407707</v>
      </c>
      <c r="O11" s="15">
        <f>SUM(O8:O10)</f>
        <v>-1409360313708</v>
      </c>
      <c r="Q11" s="15">
        <f>SUM(Q8:Q10)</f>
        <v>22517461970</v>
      </c>
      <c r="S11" s="15">
        <f>SUM(S8:S10)</f>
        <v>-4148715377309</v>
      </c>
      <c r="U11" s="25">
        <f>SUM(U8:U10)</f>
        <v>1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سهام</vt:lpstr>
      <vt:lpstr>واحد های صندوق</vt:lpstr>
      <vt:lpstr>تبعی</vt:lpstr>
      <vt:lpstr>اوراق مشارکت</vt:lpstr>
      <vt:lpstr>تعدیل قیمت</vt:lpstr>
      <vt:lpstr>سپرده</vt:lpstr>
      <vt:lpstr>جمع درآمدها</vt:lpstr>
      <vt:lpstr>سایر درآمدها</vt:lpstr>
      <vt:lpstr>سرمایه‌گذاری در سهام</vt:lpstr>
      <vt:lpstr>سرمایه‌گذاری در صندوق</vt:lpstr>
      <vt:lpstr>سرمایه‌گذاری در اوراق بهادار</vt:lpstr>
      <vt:lpstr>مبالغ تخصیصی اوراق آوند</vt:lpstr>
      <vt:lpstr>درآمد سود سهام</vt:lpstr>
      <vt:lpstr>سود اوراق بهادار</vt:lpstr>
      <vt:lpstr>سود سپرده بانکی</vt:lpstr>
      <vt:lpstr>درآمد سپرده بانکی</vt:lpstr>
      <vt:lpstr>درآمد ناشی از فروش</vt:lpstr>
      <vt:lpstr>درآمد ناشی از تغییر قیمت اوراق</vt:lpstr>
      <vt:lpstr>'مبالغ تخصیصی اوراق آوند'!Print_Area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Pirzadeh, Keyvan</cp:lastModifiedBy>
  <dcterms:modified xsi:type="dcterms:W3CDTF">2026-07-27T15:26:04Z</dcterms:modified>
</cp:coreProperties>
</file>